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ivotTables/pivotTable6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m\Music\Spheren\Docs\"/>
    </mc:Choice>
  </mc:AlternateContent>
  <xr:revisionPtr revIDLastSave="0" documentId="13_ncr:1_{7D272773-894E-4E84-AEF3-260EA4E3A152}" xr6:coauthVersionLast="47" xr6:coauthVersionMax="47" xr10:uidLastSave="{00000000-0000-0000-0000-000000000000}"/>
  <bookViews>
    <workbookView xWindow="-14790" yWindow="-16320" windowWidth="29040" windowHeight="16440" xr2:uid="{00000000-000D-0000-FFFF-FFFF00000000}"/>
  </bookViews>
  <sheets>
    <sheet name="RawData" sheetId="4" r:id="rId1"/>
    <sheet name="FluteTunes" sheetId="16" r:id="rId2"/>
    <sheet name="Pivot Titels" sheetId="17" r:id="rId3"/>
    <sheet name="Pivot Tempo" sheetId="18" r:id="rId4"/>
    <sheet name="Pivot Titel" sheetId="15" r:id="rId5"/>
    <sheet name="Pivot Duur" sheetId="11" r:id="rId6"/>
    <sheet name="Pivot Bezettingen" sheetId="9" r:id="rId7"/>
    <sheet name="Pivot TempoAand" sheetId="14" r:id="rId8"/>
    <sheet name="Pivot Opdragingen" sheetId="8" r:id="rId9"/>
    <sheet name="Pivot Piano solo" sheetId="10" r:id="rId10"/>
    <sheet name="Piano solo index" sheetId="6" r:id="rId11"/>
  </sheets>
  <definedNames>
    <definedName name="_xlnm._FilterDatabase" localSheetId="0" hidden="1">RawData!$A$1:$S$269</definedName>
    <definedName name="HTML_CodePage" hidden="1">1252</definedName>
    <definedName name="HTML_Control" hidden="1">{"'Sheet3'!$A$1:$D$50"}</definedName>
    <definedName name="HTML_Description" hidden="1">""</definedName>
    <definedName name="HTML_Email" hidden="1">""</definedName>
    <definedName name="HTML_Header" hidden="1">"Sheet3"</definedName>
    <definedName name="HTML_LastUpdate" hidden="1">"16-Jun-01"</definedName>
    <definedName name="HTML_LineAfter" hidden="1">FALSE</definedName>
    <definedName name="HTML_LineBefore" hidden="1">FALSE</definedName>
    <definedName name="HTML_Name" hidden="1">"P. Merkus"</definedName>
    <definedName name="HTML_OBDlg2" hidden="1">TRUE</definedName>
    <definedName name="HTML_OBDlg4" hidden="1">TRUE</definedName>
    <definedName name="HTML_OS" hidden="1">0</definedName>
    <definedName name="HTML_PathFile" hidden="1">"C:\My Documents\MUSIC\Spheren\WebSite\Tabel.htm"</definedName>
    <definedName name="HTML_Title" hidden="1">"KompoTAB"</definedName>
  </definedNames>
  <calcPr calcId="191029"/>
  <pivotCaches>
    <pivotCache cacheId="0" r:id="rId12"/>
    <pivotCache cacheId="1" r:id="rId13"/>
    <pivotCache cacheId="2" r:id="rId1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266" i="4" l="1"/>
  <c r="R253" i="4"/>
  <c r="R252" i="4"/>
  <c r="S252" i="4"/>
  <c r="S253" i="4"/>
  <c r="I253" i="4"/>
  <c r="I252" i="4"/>
  <c r="S266" i="4"/>
  <c r="I266" i="4"/>
  <c r="S182" i="4"/>
  <c r="R182" i="4"/>
  <c r="I182" i="4"/>
  <c r="S262" i="4"/>
  <c r="R262" i="4"/>
  <c r="S263" i="4"/>
  <c r="R263" i="4"/>
  <c r="I263" i="4"/>
  <c r="I262" i="4"/>
  <c r="S265" i="4"/>
  <c r="R265" i="4"/>
  <c r="S264" i="4"/>
  <c r="R264" i="4"/>
  <c r="I264" i="4"/>
  <c r="I265" i="4"/>
  <c r="S186" i="4"/>
  <c r="R186" i="4"/>
  <c r="I185" i="4"/>
  <c r="I186" i="4"/>
  <c r="R245" i="4"/>
  <c r="S245" i="4"/>
  <c r="R246" i="4"/>
  <c r="S246" i="4"/>
  <c r="I246" i="4"/>
  <c r="I245" i="4"/>
  <c r="S66" i="4"/>
  <c r="R66" i="4"/>
  <c r="I66" i="4"/>
  <c r="P237" i="4"/>
  <c r="S237" i="4"/>
  <c r="Q237" i="4"/>
  <c r="I237" i="4"/>
  <c r="R236" i="4"/>
  <c r="I236" i="4"/>
  <c r="S251" i="4"/>
  <c r="R251" i="4"/>
  <c r="I251" i="4"/>
  <c r="I155" i="4"/>
  <c r="R155" i="4"/>
  <c r="S155" i="4"/>
  <c r="I256" i="4"/>
  <c r="R256" i="4"/>
  <c r="S256" i="4"/>
  <c r="R152" i="4"/>
  <c r="S152" i="4"/>
  <c r="R153" i="4"/>
  <c r="S153" i="4"/>
  <c r="R154" i="4"/>
  <c r="S154" i="4"/>
  <c r="I154" i="4"/>
  <c r="I153" i="4"/>
  <c r="I152" i="4"/>
  <c r="F269" i="4"/>
  <c r="R259" i="4"/>
  <c r="S259" i="4"/>
  <c r="R260" i="4"/>
  <c r="S260" i="4"/>
  <c r="R261" i="4"/>
  <c r="S261" i="4"/>
  <c r="I257" i="4"/>
  <c r="I258" i="4"/>
  <c r="I259" i="4"/>
  <c r="I260" i="4"/>
  <c r="I261" i="4"/>
  <c r="I267" i="4"/>
  <c r="R257" i="4"/>
  <c r="S257" i="4"/>
  <c r="R258" i="4"/>
  <c r="S258" i="4"/>
  <c r="S267" i="4"/>
  <c r="S255" i="4"/>
  <c r="R255" i="4"/>
  <c r="I255" i="4"/>
  <c r="S254" i="4"/>
  <c r="R254" i="4"/>
  <c r="I254" i="4"/>
  <c r="S48" i="4"/>
  <c r="R48" i="4"/>
  <c r="I48" i="4"/>
  <c r="S47" i="4"/>
  <c r="R47" i="4"/>
  <c r="I47" i="4"/>
  <c r="S46" i="4"/>
  <c r="R46" i="4"/>
  <c r="I46" i="4"/>
  <c r="S45" i="4"/>
  <c r="R45" i="4"/>
  <c r="I45" i="4"/>
  <c r="S52" i="4"/>
  <c r="R52" i="4"/>
  <c r="S51" i="4"/>
  <c r="R51" i="4"/>
  <c r="S50" i="4"/>
  <c r="R50" i="4"/>
  <c r="S49" i="4"/>
  <c r="R49" i="4"/>
  <c r="I49" i="4"/>
  <c r="I50" i="4"/>
  <c r="I51" i="4"/>
  <c r="I52" i="4"/>
  <c r="S247" i="4"/>
  <c r="R247" i="4"/>
  <c r="I247" i="4"/>
  <c r="S250" i="4"/>
  <c r="R250" i="4"/>
  <c r="S249" i="4"/>
  <c r="R249" i="4"/>
  <c r="I250" i="4"/>
  <c r="I249" i="4"/>
  <c r="S185" i="4"/>
  <c r="R185" i="4"/>
  <c r="S248" i="4"/>
  <c r="R248" i="4"/>
  <c r="I248" i="4"/>
  <c r="S135" i="4"/>
  <c r="R135" i="4"/>
  <c r="I135" i="4"/>
  <c r="S225" i="4"/>
  <c r="R225" i="4"/>
  <c r="I225" i="4"/>
  <c r="R244" i="4"/>
  <c r="S244" i="4"/>
  <c r="I244" i="4"/>
  <c r="S211" i="4"/>
  <c r="R211" i="4"/>
  <c r="S210" i="4"/>
  <c r="R210" i="4"/>
  <c r="I210" i="4"/>
  <c r="I211" i="4"/>
  <c r="S243" i="4"/>
  <c r="R243" i="4"/>
  <c r="I243" i="4"/>
  <c r="R241" i="4"/>
  <c r="S241" i="4"/>
  <c r="R242" i="4"/>
  <c r="S242" i="4"/>
  <c r="I242" i="4"/>
  <c r="I241" i="4"/>
  <c r="S239" i="4"/>
  <c r="R239" i="4"/>
  <c r="I239" i="4"/>
  <c r="S240" i="4"/>
  <c r="R240" i="4"/>
  <c r="I240" i="4"/>
  <c r="E36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12" i="16"/>
  <c r="S236" i="4"/>
  <c r="S235" i="4"/>
  <c r="R235" i="4"/>
  <c r="S238" i="4"/>
  <c r="R238" i="4"/>
  <c r="I238" i="4"/>
  <c r="I235" i="4"/>
  <c r="R232" i="4"/>
  <c r="S232" i="4"/>
  <c r="R233" i="4"/>
  <c r="S233" i="4"/>
  <c r="R234" i="4"/>
  <c r="S234" i="4"/>
  <c r="I233" i="4"/>
  <c r="I232" i="4"/>
  <c r="I234" i="4"/>
  <c r="S229" i="4"/>
  <c r="R229" i="4"/>
  <c r="I229" i="4"/>
  <c r="S224" i="4"/>
  <c r="R224" i="4"/>
  <c r="I224" i="4"/>
  <c r="S209" i="4"/>
  <c r="R209" i="4"/>
  <c r="I209" i="4"/>
  <c r="S231" i="4"/>
  <c r="R231" i="4"/>
  <c r="S230" i="4"/>
  <c r="R230" i="4"/>
  <c r="I231" i="4"/>
  <c r="I230" i="4"/>
  <c r="R76" i="4"/>
  <c r="S76" i="4"/>
  <c r="R77" i="4"/>
  <c r="S77" i="4"/>
  <c r="I3" i="4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6" i="4"/>
  <c r="I157" i="4"/>
  <c r="I158" i="4"/>
  <c r="I159" i="4"/>
  <c r="I160" i="4"/>
  <c r="I161" i="4"/>
  <c r="I162" i="4"/>
  <c r="I163" i="4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3" i="4"/>
  <c r="I184" i="4"/>
  <c r="I187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04" i="4"/>
  <c r="I205" i="4"/>
  <c r="I206" i="4"/>
  <c r="I207" i="4"/>
  <c r="I208" i="4"/>
  <c r="I212" i="4"/>
  <c r="I213" i="4"/>
  <c r="I214" i="4"/>
  <c r="I215" i="4"/>
  <c r="I216" i="4"/>
  <c r="I217" i="4"/>
  <c r="I218" i="4"/>
  <c r="I219" i="4"/>
  <c r="I220" i="4"/>
  <c r="I221" i="4"/>
  <c r="I222" i="4"/>
  <c r="I223" i="4"/>
  <c r="I226" i="4"/>
  <c r="I227" i="4"/>
  <c r="I228" i="4"/>
  <c r="I2" i="4"/>
  <c r="S228" i="4"/>
  <c r="R228" i="4"/>
  <c r="S227" i="4"/>
  <c r="R227" i="4"/>
  <c r="S226" i="4"/>
  <c r="R226" i="4"/>
  <c r="S222" i="4"/>
  <c r="R222" i="4"/>
  <c r="R219" i="4"/>
  <c r="S219" i="4"/>
  <c r="R220" i="4"/>
  <c r="S220" i="4"/>
  <c r="R221" i="4"/>
  <c r="S221" i="4"/>
  <c r="R223" i="4"/>
  <c r="S223" i="4"/>
  <c r="S217" i="4"/>
  <c r="R217" i="4"/>
  <c r="S216" i="4"/>
  <c r="R216" i="4"/>
  <c r="S218" i="4"/>
  <c r="R218" i="4"/>
  <c r="R208" i="4"/>
  <c r="S208" i="4"/>
  <c r="R212" i="4"/>
  <c r="S212" i="4"/>
  <c r="R213" i="4"/>
  <c r="S213" i="4"/>
  <c r="R214" i="4"/>
  <c r="S214" i="4"/>
  <c r="R215" i="4"/>
  <c r="S215" i="4"/>
  <c r="R197" i="4"/>
  <c r="S197" i="4"/>
  <c r="R198" i="4"/>
  <c r="S198" i="4"/>
  <c r="R199" i="4"/>
  <c r="S199" i="4"/>
  <c r="R200" i="4"/>
  <c r="S200" i="4"/>
  <c r="R201" i="4"/>
  <c r="S201" i="4"/>
  <c r="S137" i="4"/>
  <c r="R137" i="4"/>
  <c r="S136" i="4"/>
  <c r="R136" i="4"/>
  <c r="S160" i="4"/>
  <c r="R160" i="4"/>
  <c r="R207" i="4"/>
  <c r="S207" i="4"/>
  <c r="R58" i="4"/>
  <c r="S58" i="4"/>
  <c r="R59" i="4"/>
  <c r="S59" i="4"/>
  <c r="S60" i="4"/>
  <c r="R60" i="4"/>
  <c r="R61" i="4"/>
  <c r="S61" i="4"/>
  <c r="N269" i="4"/>
  <c r="R178" i="4"/>
  <c r="S178" i="4"/>
  <c r="R179" i="4"/>
  <c r="S179" i="4"/>
  <c r="S206" i="4"/>
  <c r="R206" i="4"/>
  <c r="S204" i="4"/>
  <c r="R204" i="4"/>
  <c r="R196" i="4"/>
  <c r="S196" i="4"/>
  <c r="R202" i="4"/>
  <c r="S202" i="4"/>
  <c r="R203" i="4"/>
  <c r="S203" i="4"/>
  <c r="R205" i="4"/>
  <c r="S205" i="4"/>
  <c r="S192" i="4"/>
  <c r="R192" i="4"/>
  <c r="R237" i="4" l="1"/>
  <c r="Q171" i="4"/>
  <c r="Q269" i="4" s="1"/>
  <c r="P171" i="4"/>
  <c r="P269" i="4" s="1"/>
  <c r="S194" i="4" l="1"/>
  <c r="R194" i="4"/>
  <c r="S34" i="4" l="1"/>
  <c r="R34" i="4"/>
  <c r="S171" i="4" l="1"/>
  <c r="S184" i="4" l="1"/>
  <c r="R184" i="4"/>
  <c r="S162" i="4" l="1"/>
  <c r="R162" i="4"/>
  <c r="R169" i="4" l="1"/>
  <c r="R168" i="4"/>
  <c r="R170" i="4"/>
  <c r="S191" i="4"/>
  <c r="R191" i="4"/>
  <c r="S190" i="4"/>
  <c r="R190" i="4"/>
  <c r="S168" i="4"/>
  <c r="S169" i="4"/>
  <c r="S170" i="4"/>
  <c r="S172" i="4"/>
  <c r="S165" i="4"/>
  <c r="R166" i="4"/>
  <c r="S166" i="4"/>
  <c r="R167" i="4"/>
  <c r="S167" i="4"/>
  <c r="R172" i="4"/>
  <c r="R173" i="4"/>
  <c r="S173" i="4"/>
  <c r="R174" i="4"/>
  <c r="S174" i="4"/>
  <c r="R171" i="4" l="1"/>
  <c r="R193" i="4"/>
  <c r="S193" i="4"/>
  <c r="R195" i="4"/>
  <c r="S195" i="4"/>
  <c r="R107" i="4" l="1"/>
  <c r="S107" i="4"/>
  <c r="R133" i="4"/>
  <c r="S133" i="4"/>
  <c r="S189" i="4" l="1"/>
  <c r="R189" i="4"/>
  <c r="R188" i="4" l="1"/>
  <c r="S188" i="4"/>
  <c r="S187" i="4" l="1"/>
  <c r="R187" i="4"/>
  <c r="E17" i="16" l="1"/>
  <c r="E18" i="16"/>
  <c r="E19" i="16"/>
  <c r="S110" i="4" l="1"/>
  <c r="R110" i="4"/>
  <c r="R181" i="4" l="1"/>
  <c r="S181" i="4"/>
  <c r="R180" i="4" l="1"/>
  <c r="S180" i="4"/>
  <c r="R183" i="4"/>
  <c r="S183" i="4"/>
  <c r="S177" i="4"/>
  <c r="R177" i="4"/>
  <c r="S175" i="4" l="1"/>
  <c r="R175" i="4"/>
  <c r="S176" i="4" l="1"/>
  <c r="R176" i="4"/>
  <c r="E16" i="16" l="1"/>
  <c r="R165" i="4" l="1"/>
  <c r="S164" i="4" l="1"/>
  <c r="R164" i="4"/>
  <c r="E15" i="16" l="1"/>
  <c r="E14" i="16"/>
  <c r="R103" i="4" l="1"/>
  <c r="S103" i="4"/>
  <c r="F8" i="16" l="1"/>
  <c r="F9" i="16"/>
  <c r="F10" i="16"/>
  <c r="G10" i="16" s="1"/>
  <c r="I10" i="16" s="1"/>
  <c r="E13" i="16"/>
  <c r="R88" i="4"/>
  <c r="S88" i="4"/>
  <c r="S102" i="4" l="1"/>
  <c r="R102" i="4"/>
  <c r="R163" i="4" l="1"/>
  <c r="S163" i="4"/>
  <c r="F3" i="16" l="1"/>
  <c r="G3" i="16" s="1"/>
  <c r="I3" i="16" s="1"/>
  <c r="F4" i="16"/>
  <c r="G4" i="16" s="1"/>
  <c r="I4" i="16" s="1"/>
  <c r="F5" i="16"/>
  <c r="G5" i="16" s="1"/>
  <c r="I5" i="16" s="1"/>
  <c r="F6" i="16"/>
  <c r="G6" i="16" s="1"/>
  <c r="I6" i="16" s="1"/>
  <c r="F7" i="16"/>
  <c r="G7" i="16" s="1"/>
  <c r="I7" i="16" s="1"/>
  <c r="G8" i="16"/>
  <c r="I8" i="16" s="1"/>
  <c r="G9" i="16"/>
  <c r="I9" i="16" s="1"/>
  <c r="F2" i="16"/>
  <c r="G2" i="16" s="1"/>
  <c r="I2" i="16" s="1"/>
  <c r="I35" i="16" l="1"/>
  <c r="S161" i="4"/>
  <c r="R161" i="4"/>
  <c r="E11" i="16" l="1"/>
  <c r="E9" i="16"/>
  <c r="E8" i="16"/>
  <c r="E7" i="16"/>
  <c r="E6" i="16"/>
  <c r="E5" i="16"/>
  <c r="E4" i="16"/>
  <c r="E3" i="16"/>
  <c r="R159" i="4"/>
  <c r="R158" i="4"/>
  <c r="S159" i="4"/>
  <c r="S158" i="4"/>
  <c r="E10" i="16" l="1"/>
  <c r="S157" i="4"/>
  <c r="R157" i="4"/>
  <c r="S156" i="4"/>
  <c r="R156" i="4"/>
  <c r="S96" i="4"/>
  <c r="R96" i="4"/>
  <c r="S95" i="4" l="1"/>
  <c r="R95" i="4"/>
  <c r="E123" i="4" l="1"/>
  <c r="E124" i="4"/>
  <c r="E25" i="4"/>
  <c r="E19" i="4"/>
  <c r="E5" i="4"/>
  <c r="E8" i="4"/>
  <c r="E11" i="4"/>
  <c r="S148" i="4" l="1"/>
  <c r="R148" i="4"/>
  <c r="S151" i="4"/>
  <c r="R151" i="4"/>
  <c r="S150" i="4" l="1"/>
  <c r="R150" i="4"/>
  <c r="R149" i="4" l="1"/>
  <c r="R147" i="4"/>
  <c r="S149" i="4"/>
  <c r="S147" i="4"/>
  <c r="S146" i="4"/>
  <c r="R146" i="4"/>
  <c r="S145" i="4" l="1"/>
  <c r="R145" i="4"/>
  <c r="S65" i="4" l="1"/>
  <c r="R65" i="4"/>
  <c r="R144" i="4"/>
  <c r="S144" i="4"/>
  <c r="S143" i="4"/>
  <c r="R143" i="4"/>
  <c r="O134" i="4" l="1"/>
  <c r="O132" i="4"/>
  <c r="O129" i="4"/>
  <c r="O128" i="4"/>
  <c r="O125" i="4"/>
  <c r="O121" i="4"/>
  <c r="O114" i="4"/>
  <c r="O108" i="4"/>
  <c r="O105" i="4"/>
  <c r="O94" i="4"/>
  <c r="O64" i="4"/>
  <c r="O28" i="4"/>
  <c r="O25" i="4"/>
  <c r="O22" i="4"/>
  <c r="O17" i="4"/>
  <c r="O6" i="4"/>
  <c r="O5" i="4"/>
  <c r="R64" i="4"/>
  <c r="S64" i="4"/>
  <c r="S90" i="4"/>
  <c r="R90" i="4"/>
  <c r="S83" i="4"/>
  <c r="R83" i="4"/>
  <c r="S94" i="4"/>
  <c r="R94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5" i="4"/>
  <c r="R36" i="4"/>
  <c r="R37" i="4"/>
  <c r="R38" i="4"/>
  <c r="R39" i="4"/>
  <c r="R40" i="4"/>
  <c r="R41" i="4"/>
  <c r="R42" i="4"/>
  <c r="R43" i="4"/>
  <c r="R44" i="4"/>
  <c r="R53" i="4"/>
  <c r="R54" i="4"/>
  <c r="R55" i="4"/>
  <c r="R56" i="4"/>
  <c r="R57" i="4"/>
  <c r="R62" i="4"/>
  <c r="R63" i="4"/>
  <c r="R67" i="4"/>
  <c r="R68" i="4"/>
  <c r="R69" i="4"/>
  <c r="R70" i="4"/>
  <c r="R71" i="4"/>
  <c r="R72" i="4"/>
  <c r="R73" i="4"/>
  <c r="R74" i="4"/>
  <c r="R75" i="4"/>
  <c r="R78" i="4"/>
  <c r="R79" i="4"/>
  <c r="R80" i="4"/>
  <c r="R81" i="4"/>
  <c r="R82" i="4"/>
  <c r="R84" i="4"/>
  <c r="R85" i="4"/>
  <c r="R86" i="4"/>
  <c r="R87" i="4"/>
  <c r="R89" i="4"/>
  <c r="R91" i="4"/>
  <c r="R92" i="4"/>
  <c r="R93" i="4"/>
  <c r="R97" i="4"/>
  <c r="R98" i="4"/>
  <c r="R99" i="4"/>
  <c r="R100" i="4"/>
  <c r="R101" i="4"/>
  <c r="R142" i="4"/>
  <c r="R141" i="4"/>
  <c r="R140" i="4"/>
  <c r="R139" i="4"/>
  <c r="R138" i="4"/>
  <c r="R134" i="4"/>
  <c r="R132" i="4"/>
  <c r="R131" i="4"/>
  <c r="R130" i="4"/>
  <c r="R129" i="4"/>
  <c r="R128" i="4"/>
  <c r="R127" i="4"/>
  <c r="R126" i="4"/>
  <c r="R125" i="4"/>
  <c r="R124" i="4"/>
  <c r="R123" i="4"/>
  <c r="R122" i="4"/>
  <c r="R121" i="4"/>
  <c r="R120" i="4"/>
  <c r="R119" i="4"/>
  <c r="R118" i="4"/>
  <c r="R117" i="4"/>
  <c r="R116" i="4"/>
  <c r="R115" i="4"/>
  <c r="R114" i="4"/>
  <c r="R113" i="4"/>
  <c r="R112" i="4"/>
  <c r="R111" i="4"/>
  <c r="R109" i="4"/>
  <c r="R108" i="4"/>
  <c r="R106" i="4"/>
  <c r="R105" i="4"/>
  <c r="R104" i="4"/>
  <c r="R2" i="4"/>
  <c r="R3" i="4"/>
  <c r="R4" i="4"/>
  <c r="R5" i="4"/>
  <c r="R6" i="4"/>
  <c r="R7" i="4"/>
  <c r="R8" i="4"/>
  <c r="R9" i="4"/>
  <c r="S7" i="4"/>
  <c r="S142" i="4"/>
  <c r="S141" i="4"/>
  <c r="S140" i="4"/>
  <c r="S139" i="4"/>
  <c r="S132" i="4"/>
  <c r="S138" i="4"/>
  <c r="S134" i="4"/>
  <c r="S131" i="4"/>
  <c r="S130" i="4"/>
  <c r="S129" i="4"/>
  <c r="S128" i="4"/>
  <c r="S127" i="4"/>
  <c r="S126" i="4"/>
  <c r="S125" i="4"/>
  <c r="S124" i="4"/>
  <c r="S123" i="4"/>
  <c r="S122" i="4"/>
  <c r="S120" i="4"/>
  <c r="S119" i="4"/>
  <c r="S118" i="4"/>
  <c r="S82" i="4"/>
  <c r="S81" i="4"/>
  <c r="S80" i="4"/>
  <c r="S121" i="4"/>
  <c r="S117" i="4"/>
  <c r="S70" i="4"/>
  <c r="S108" i="4"/>
  <c r="S109" i="4"/>
  <c r="S111" i="4"/>
  <c r="S112" i="4"/>
  <c r="S113" i="4"/>
  <c r="S114" i="4"/>
  <c r="S115" i="4"/>
  <c r="S116" i="4"/>
  <c r="S100" i="4"/>
  <c r="S101" i="4"/>
  <c r="S104" i="4"/>
  <c r="S105" i="4"/>
  <c r="S106" i="4"/>
  <c r="S99" i="4"/>
  <c r="S98" i="4"/>
  <c r="S97" i="4"/>
  <c r="S93" i="4"/>
  <c r="S92" i="4"/>
  <c r="S91" i="4"/>
  <c r="S89" i="4"/>
  <c r="S87" i="4"/>
  <c r="S86" i="4"/>
  <c r="S85" i="4"/>
  <c r="S84" i="4"/>
  <c r="S79" i="4"/>
  <c r="S78" i="4"/>
  <c r="S75" i="4"/>
  <c r="S74" i="4"/>
  <c r="S73" i="4"/>
  <c r="S72" i="4"/>
  <c r="S71" i="4"/>
  <c r="S69" i="4"/>
  <c r="S68" i="4"/>
  <c r="S67" i="4"/>
  <c r="S63" i="4"/>
  <c r="S62" i="4"/>
  <c r="S57" i="4"/>
  <c r="S56" i="4"/>
  <c r="S55" i="4"/>
  <c r="S54" i="4"/>
  <c r="S53" i="4"/>
  <c r="S44" i="4"/>
  <c r="S43" i="4"/>
  <c r="S42" i="4"/>
  <c r="S41" i="4"/>
  <c r="S40" i="4"/>
  <c r="S39" i="4"/>
  <c r="S38" i="4"/>
  <c r="S37" i="4"/>
  <c r="S36" i="4"/>
  <c r="S35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S10" i="4"/>
  <c r="S9" i="4"/>
  <c r="S8" i="4"/>
  <c r="S6" i="4"/>
  <c r="S5" i="4"/>
  <c r="S4" i="4"/>
  <c r="S3" i="4"/>
  <c r="S2" i="4"/>
  <c r="A12" i="4"/>
  <c r="A11" i="4"/>
  <c r="A9" i="4"/>
  <c r="A8" i="4"/>
  <c r="A5" i="4"/>
  <c r="D20" i="11"/>
  <c r="R269" i="4" l="1"/>
  <c r="S269" i="4"/>
  <c r="M269" i="4"/>
  <c r="O269" i="4"/>
  <c r="E20" i="11"/>
</calcChain>
</file>

<file path=xl/sharedStrings.xml><?xml version="1.0" encoding="utf-8"?>
<sst xmlns="http://schemas.openxmlformats.org/spreadsheetml/2006/main" count="2576" uniqueCount="845">
  <si>
    <t>Opus</t>
  </si>
  <si>
    <t>Titel</t>
  </si>
  <si>
    <t>Bezetting</t>
  </si>
  <si>
    <t>Sarabande</t>
  </si>
  <si>
    <t>2 Fluiten</t>
  </si>
  <si>
    <t>Fluit en piano</t>
  </si>
  <si>
    <t>Andante</t>
  </si>
  <si>
    <t>Piano solo</t>
  </si>
  <si>
    <t>Hommage à Satie</t>
  </si>
  <si>
    <t>Andantino</t>
  </si>
  <si>
    <t>Koor en piano</t>
  </si>
  <si>
    <t>Allegretto</t>
  </si>
  <si>
    <t>Dat jij daar ontstond</t>
  </si>
  <si>
    <t>Zang en piano</t>
  </si>
  <si>
    <t>9p1</t>
  </si>
  <si>
    <t>Sonate (deel 1)</t>
  </si>
  <si>
    <t>9p2</t>
  </si>
  <si>
    <t>Sonate (deel 2)</t>
  </si>
  <si>
    <t>9p3</t>
  </si>
  <si>
    <t>Sonate (deel 3)</t>
  </si>
  <si>
    <t>Waaiende tranen</t>
  </si>
  <si>
    <t>Siciliano</t>
  </si>
  <si>
    <t>Oetude</t>
  </si>
  <si>
    <t>LeapFrog</t>
  </si>
  <si>
    <t>Picardië</t>
  </si>
  <si>
    <t>Elégie</t>
  </si>
  <si>
    <t>Larghetto</t>
  </si>
  <si>
    <t>Surprise</t>
  </si>
  <si>
    <t>Sixties</t>
  </si>
  <si>
    <t>Intermezzo</t>
  </si>
  <si>
    <t>Stormen</t>
  </si>
  <si>
    <t>23p1</t>
  </si>
  <si>
    <t>Sonatine</t>
  </si>
  <si>
    <t>23p2</t>
  </si>
  <si>
    <t>Nocturne</t>
  </si>
  <si>
    <t>23p3</t>
  </si>
  <si>
    <t>Finale</t>
  </si>
  <si>
    <t>Variaties</t>
  </si>
  <si>
    <t>Wetterbericht</t>
  </si>
  <si>
    <t>Phasen der Gefühle</t>
  </si>
  <si>
    <t>Chorale</t>
  </si>
  <si>
    <t>Berceuse</t>
  </si>
  <si>
    <t>Songerie</t>
  </si>
  <si>
    <t>Danse</t>
  </si>
  <si>
    <t>Kikkervisje</t>
  </si>
  <si>
    <t>Le tetard</t>
  </si>
  <si>
    <t>Caméléon</t>
  </si>
  <si>
    <t>Interlude</t>
  </si>
  <si>
    <t>Ontstaan</t>
  </si>
  <si>
    <t>Concertino</t>
  </si>
  <si>
    <t>Toonsoort</t>
  </si>
  <si>
    <t>A</t>
  </si>
  <si>
    <t>Jan. 1983</t>
  </si>
  <si>
    <t>Bes</t>
  </si>
  <si>
    <t>G</t>
  </si>
  <si>
    <t>Dm</t>
  </si>
  <si>
    <t>Jan. 1985</t>
  </si>
  <si>
    <t>C</t>
  </si>
  <si>
    <t>Juli 1985</t>
  </si>
  <si>
    <t>Sept. 1985</t>
  </si>
  <si>
    <t>Cm</t>
  </si>
  <si>
    <t>Een vijfde redeloos gezang</t>
  </si>
  <si>
    <t>F/G</t>
  </si>
  <si>
    <t>Am</t>
  </si>
  <si>
    <t>F</t>
  </si>
  <si>
    <t>Jan. 1986</t>
  </si>
  <si>
    <t>Febr. 1986</t>
  </si>
  <si>
    <t>Em</t>
  </si>
  <si>
    <t>Bm</t>
  </si>
  <si>
    <t>Juli 1986</t>
  </si>
  <si>
    <t>Picardie</t>
  </si>
  <si>
    <t>Gm</t>
  </si>
  <si>
    <t>Juni 1995</t>
  </si>
  <si>
    <t>Juli 1995</t>
  </si>
  <si>
    <t>Es</t>
  </si>
  <si>
    <t>Jan. 1997</t>
  </si>
  <si>
    <t>Jan. 1998</t>
  </si>
  <si>
    <t>Mei 1998</t>
  </si>
  <si>
    <t>div.</t>
  </si>
  <si>
    <t>Maart 1999</t>
  </si>
  <si>
    <t>Fm</t>
  </si>
  <si>
    <t>Aug. 1999</t>
  </si>
  <si>
    <t>Mei 2000</t>
  </si>
  <si>
    <t>Sept. 2000</t>
  </si>
  <si>
    <t>Piano 3-handig</t>
  </si>
  <si>
    <t>Dec. 2000</t>
  </si>
  <si>
    <t>Jan. 2001</t>
  </si>
  <si>
    <t>Febr. 2001</t>
  </si>
  <si>
    <t>Maart 2001</t>
  </si>
  <si>
    <t>D</t>
  </si>
  <si>
    <t>Achtste wereldwonder</t>
  </si>
  <si>
    <t>Piano en koor</t>
  </si>
  <si>
    <t>April 2001</t>
  </si>
  <si>
    <t>Sept. 1994</t>
  </si>
  <si>
    <t>April 1986</t>
  </si>
  <si>
    <t>Danse des Elfes</t>
  </si>
  <si>
    <t>1n1</t>
  </si>
  <si>
    <t>1n2</t>
  </si>
  <si>
    <t>1n3</t>
  </si>
  <si>
    <t>6n1</t>
  </si>
  <si>
    <t>11n1</t>
  </si>
  <si>
    <t>11n2</t>
  </si>
  <si>
    <t>25n1</t>
  </si>
  <si>
    <t>25n2</t>
  </si>
  <si>
    <t>26n1p1</t>
  </si>
  <si>
    <t>26n1p2</t>
  </si>
  <si>
    <t>26n1p3</t>
  </si>
  <si>
    <t>26n1p4</t>
  </si>
  <si>
    <t>26n2p2</t>
  </si>
  <si>
    <t>26n2p1</t>
  </si>
  <si>
    <t>26n2p3</t>
  </si>
  <si>
    <t>26n2p4</t>
  </si>
  <si>
    <t>27n1</t>
  </si>
  <si>
    <t>27n2</t>
  </si>
  <si>
    <t>28n1</t>
  </si>
  <si>
    <t>28n2</t>
  </si>
  <si>
    <t>28n3</t>
  </si>
  <si>
    <t>30n1</t>
  </si>
  <si>
    <t>30n2</t>
  </si>
  <si>
    <t>Miniature mélancholique</t>
  </si>
  <si>
    <t>Juni 2001</t>
  </si>
  <si>
    <t>Nov 2001</t>
  </si>
  <si>
    <t>34n1</t>
  </si>
  <si>
    <t>34n2</t>
  </si>
  <si>
    <t>34n3</t>
  </si>
  <si>
    <t>34n4</t>
  </si>
  <si>
    <t>Preludetta et Fughetta</t>
  </si>
  <si>
    <t>40n1</t>
  </si>
  <si>
    <t>40n2</t>
  </si>
  <si>
    <t>40n3</t>
  </si>
  <si>
    <t>Rengaine</t>
  </si>
  <si>
    <t>Juni 2006</t>
  </si>
  <si>
    <t>Sonatinine</t>
  </si>
  <si>
    <t>Collage Musicale</t>
  </si>
  <si>
    <t>Flucht der Sehnsucht</t>
  </si>
  <si>
    <t>Ode to Alison</t>
  </si>
  <si>
    <t>Impromptu #3</t>
  </si>
  <si>
    <t>Impromptu #1</t>
  </si>
  <si>
    <t>Impromptu #2</t>
  </si>
  <si>
    <t>Into the Bliss</t>
  </si>
  <si>
    <t>Trumpet Voluntary</t>
  </si>
  <si>
    <t>Child of the Rainbow</t>
  </si>
  <si>
    <t>Light the Light</t>
  </si>
  <si>
    <t>Zwòllef</t>
  </si>
  <si>
    <t>Ploegdriever</t>
  </si>
  <si>
    <t>Hannebroek</t>
  </si>
  <si>
    <t>Koekoek</t>
  </si>
  <si>
    <t>Wijs mij de plek</t>
  </si>
  <si>
    <t>Otherwise</t>
  </si>
  <si>
    <t>Afscheid</t>
  </si>
  <si>
    <t>Trompet en piano</t>
  </si>
  <si>
    <t>Aug. 2001</t>
  </si>
  <si>
    <t>Dec. 2001</t>
  </si>
  <si>
    <t>Jan. 2002</t>
  </si>
  <si>
    <t>April 2002</t>
  </si>
  <si>
    <t>Juli 2002</t>
  </si>
  <si>
    <t>Sept. 2002</t>
  </si>
  <si>
    <t>Dec. 2002</t>
  </si>
  <si>
    <t>Febr. 2003</t>
  </si>
  <si>
    <t>Juni 2003</t>
  </si>
  <si>
    <t>Aug. 2003</t>
  </si>
  <si>
    <t>Juni 2004</t>
  </si>
  <si>
    <t>Juli 2004</t>
  </si>
  <si>
    <t>Sept. 2004</t>
  </si>
  <si>
    <t>Juli 2005</t>
  </si>
  <si>
    <t>Juni 2005</t>
  </si>
  <si>
    <t>Maart 2006</t>
  </si>
  <si>
    <t>Nr.</t>
  </si>
  <si>
    <t>Date</t>
  </si>
  <si>
    <t>Reflection</t>
  </si>
  <si>
    <t>47n1</t>
  </si>
  <si>
    <t>47n2</t>
  </si>
  <si>
    <t>Kwartet</t>
  </si>
  <si>
    <t>Monologue</t>
  </si>
  <si>
    <t>Fluit solo</t>
  </si>
  <si>
    <t>Balance</t>
  </si>
  <si>
    <t>Dec. 2006</t>
  </si>
  <si>
    <t>Jan. 2007</t>
  </si>
  <si>
    <t>Brillance et Sonorité</t>
  </si>
  <si>
    <t>Dec. 2008</t>
  </si>
  <si>
    <t>Dialogue</t>
  </si>
  <si>
    <t>Juli 2009</t>
  </si>
  <si>
    <t>Esther</t>
  </si>
  <si>
    <t>Bart</t>
  </si>
  <si>
    <t>Opgedragen aan</t>
  </si>
  <si>
    <r>
      <t>Jos</t>
    </r>
    <r>
      <rPr>
        <sz val="10"/>
        <rFont val="Calibri"/>
        <family val="2"/>
      </rPr>
      <t>é</t>
    </r>
  </si>
  <si>
    <t>Voluntary</t>
  </si>
  <si>
    <t>Orgel</t>
  </si>
  <si>
    <t>56n1</t>
  </si>
  <si>
    <t>56n2</t>
  </si>
  <si>
    <t>Alison</t>
  </si>
  <si>
    <t>Erica</t>
  </si>
  <si>
    <t>Erna</t>
  </si>
  <si>
    <t>mijzelf</t>
  </si>
  <si>
    <t>Quarantino</t>
  </si>
  <si>
    <t>54n1</t>
  </si>
  <si>
    <t>54n2</t>
  </si>
  <si>
    <t>C#m</t>
  </si>
  <si>
    <t>Des</t>
  </si>
  <si>
    <t>Contemplation</t>
  </si>
  <si>
    <t>Proximité</t>
  </si>
  <si>
    <t>Mei 2011</t>
  </si>
  <si>
    <t>Dec. 2009</t>
  </si>
  <si>
    <t>Febr. 2010</t>
  </si>
  <si>
    <t>April 2010</t>
  </si>
  <si>
    <t>Dec. 2010</t>
  </si>
  <si>
    <t>Maart 2011</t>
  </si>
  <si>
    <t>April 2011</t>
  </si>
  <si>
    <t>Machteld</t>
  </si>
  <si>
    <t>Hans Bouwmeester</t>
  </si>
  <si>
    <t>Marja</t>
  </si>
  <si>
    <t>Annemieke</t>
  </si>
  <si>
    <t>Mia</t>
  </si>
  <si>
    <t>Floris</t>
  </si>
  <si>
    <t>Ruurd</t>
  </si>
  <si>
    <t>Anke &amp; Marianne</t>
  </si>
  <si>
    <t>Erik Satie</t>
  </si>
  <si>
    <t>33n1</t>
  </si>
  <si>
    <t>33n2</t>
  </si>
  <si>
    <t>Aug. 2011</t>
  </si>
  <si>
    <t>LittleLight</t>
  </si>
  <si>
    <t>Impromptu #4</t>
  </si>
  <si>
    <t>#blz</t>
  </si>
  <si>
    <t>Febr 2012</t>
  </si>
  <si>
    <t>E</t>
  </si>
  <si>
    <t>Fantasie</t>
  </si>
  <si>
    <t>37n1</t>
  </si>
  <si>
    <t>37n2</t>
  </si>
  <si>
    <t>37n3</t>
  </si>
  <si>
    <t>Koor, piano en altsax</t>
  </si>
  <si>
    <t>Nov 2004</t>
  </si>
  <si>
    <t>April 2004</t>
  </si>
  <si>
    <t>Febr 2013</t>
  </si>
  <si>
    <t>Corry</t>
  </si>
  <si>
    <t>Cm,Bb</t>
  </si>
  <si>
    <t>11.1</t>
  </si>
  <si>
    <t>Elegie</t>
  </si>
  <si>
    <t>26.2</t>
  </si>
  <si>
    <t>27.2</t>
  </si>
  <si>
    <t>28.1</t>
  </si>
  <si>
    <t>28.2</t>
  </si>
  <si>
    <t>30.1</t>
  </si>
  <si>
    <t>30.2</t>
  </si>
  <si>
    <t>Minature Mélancholique</t>
  </si>
  <si>
    <t>Enjouement</t>
  </si>
  <si>
    <t>Consolation</t>
  </si>
  <si>
    <t>59n2</t>
  </si>
  <si>
    <t>59n1</t>
  </si>
  <si>
    <t>59n3</t>
  </si>
  <si>
    <t>Maart 2013</t>
  </si>
  <si>
    <t>59.1</t>
  </si>
  <si>
    <t>59.2</t>
  </si>
  <si>
    <t>59.3</t>
  </si>
  <si>
    <t>November 2001</t>
  </si>
  <si>
    <t>Augustus 2001</t>
  </si>
  <si>
    <t>Augustus 2003</t>
  </si>
  <si>
    <t>December 2010</t>
  </si>
  <si>
    <t>December 2000</t>
  </si>
  <si>
    <t>December 2006</t>
  </si>
  <si>
    <t>December 2008</t>
  </si>
  <si>
    <t>December 2009</t>
  </si>
  <si>
    <t>Februari 2012</t>
  </si>
  <si>
    <t>Februari 2013</t>
  </si>
  <si>
    <t>28.3</t>
  </si>
  <si>
    <t>54.1</t>
  </si>
  <si>
    <t>54.2</t>
  </si>
  <si>
    <t>54.3</t>
  </si>
  <si>
    <t>Januari 1985</t>
  </si>
  <si>
    <t>September 1994</t>
  </si>
  <si>
    <t>Oktober 1996</t>
  </si>
  <si>
    <t>Januari 1997</t>
  </si>
  <si>
    <t>Januari 1998</t>
  </si>
  <si>
    <t>Oktober 1999</t>
  </si>
  <si>
    <t>Augustus 1999</t>
  </si>
  <si>
    <t>Februari 2001</t>
  </si>
  <si>
    <t>Januari 2007</t>
  </si>
  <si>
    <t>40.1</t>
  </si>
  <si>
    <t>40.2</t>
  </si>
  <si>
    <t>61.1</t>
  </si>
  <si>
    <t>November 2013</t>
  </si>
  <si>
    <t>Cello en piano</t>
  </si>
  <si>
    <t>Nov. 2013</t>
  </si>
  <si>
    <t>Aug. 2013</t>
  </si>
  <si>
    <t>60p1</t>
  </si>
  <si>
    <t>Juli 2013</t>
  </si>
  <si>
    <t>Lyrique</t>
  </si>
  <si>
    <t>60p2</t>
  </si>
  <si>
    <t>60p3</t>
  </si>
  <si>
    <t>Vivace</t>
  </si>
  <si>
    <t>61n1</t>
  </si>
  <si>
    <t>Adagio</t>
  </si>
  <si>
    <t>Relâchement</t>
  </si>
  <si>
    <t>Bevrijding</t>
  </si>
  <si>
    <t>Dec. 2013</t>
  </si>
  <si>
    <t>61n2</t>
  </si>
  <si>
    <t>Jan. 2014</t>
  </si>
  <si>
    <t>Montagnarde</t>
  </si>
  <si>
    <t>61n2p2</t>
  </si>
  <si>
    <t>Feb. 2014</t>
  </si>
  <si>
    <t>61n3</t>
  </si>
  <si>
    <t>Introspection</t>
  </si>
  <si>
    <t>Rêverie</t>
  </si>
  <si>
    <t>April 2014</t>
  </si>
  <si>
    <t>De Hooge Berkt</t>
  </si>
  <si>
    <t>Juli 2014</t>
  </si>
  <si>
    <t>Song4You</t>
  </si>
  <si>
    <t>#bars</t>
  </si>
  <si>
    <t>Pièce Blanche</t>
  </si>
  <si>
    <t>Pledge</t>
  </si>
  <si>
    <t>AltSax en piano</t>
  </si>
  <si>
    <t>Nov. 2014</t>
  </si>
  <si>
    <t>José</t>
  </si>
  <si>
    <t>Grand Total</t>
  </si>
  <si>
    <t>(blank)</t>
  </si>
  <si>
    <t>Ballade</t>
  </si>
  <si>
    <t>Jan. 2015</t>
  </si>
  <si>
    <t>Bb</t>
  </si>
  <si>
    <t>63n1</t>
  </si>
  <si>
    <t>63n2</t>
  </si>
  <si>
    <t>Song4Me</t>
  </si>
  <si>
    <t>April 2015</t>
  </si>
  <si>
    <t>Divertissement</t>
  </si>
  <si>
    <t>Juni 2015</t>
  </si>
  <si>
    <t>68n1</t>
  </si>
  <si>
    <t>68n2</t>
  </si>
  <si>
    <t>Vocalise</t>
  </si>
  <si>
    <t>Jan 2016</t>
  </si>
  <si>
    <t>Dec. 2015</t>
  </si>
  <si>
    <t>Cm,Eb</t>
  </si>
  <si>
    <t>Dm,F</t>
  </si>
  <si>
    <t>Considerations</t>
  </si>
  <si>
    <t>Maart 2016</t>
  </si>
  <si>
    <t>3n1</t>
  </si>
  <si>
    <t>3n2</t>
  </si>
  <si>
    <t>bpp</t>
  </si>
  <si>
    <t>44n1</t>
  </si>
  <si>
    <t>44n2</t>
  </si>
  <si>
    <t>38v1</t>
  </si>
  <si>
    <t>38v2</t>
  </si>
  <si>
    <t>Sept. 2003</t>
  </si>
  <si>
    <t>41n1</t>
  </si>
  <si>
    <t>41n2</t>
  </si>
  <si>
    <t>Sum of #blz</t>
  </si>
  <si>
    <t>Total</t>
  </si>
  <si>
    <t>(Multiple Items)</t>
  </si>
  <si>
    <t>61.3</t>
  </si>
  <si>
    <t>63.2</t>
  </si>
  <si>
    <t>Januari 2014</t>
  </si>
  <si>
    <t>Februari 2014</t>
  </si>
  <si>
    <t>Row Labels</t>
  </si>
  <si>
    <t>Sum of #bars</t>
  </si>
  <si>
    <t>Data</t>
  </si>
  <si>
    <t>sec</t>
  </si>
  <si>
    <t>Sum of bpp</t>
  </si>
  <si>
    <t>ABCD</t>
  </si>
  <si>
    <t>-</t>
  </si>
  <si>
    <t>Wel</t>
  </si>
  <si>
    <t>Miss.</t>
  </si>
  <si>
    <t>Niet</t>
  </si>
  <si>
    <t>Count of Opus</t>
  </si>
  <si>
    <t>sec/maat</t>
  </si>
  <si>
    <t>minuten</t>
  </si>
  <si>
    <t>Duur</t>
  </si>
  <si>
    <t>61n4</t>
  </si>
  <si>
    <t>30n3</t>
  </si>
  <si>
    <t>Méditation mélancholique</t>
  </si>
  <si>
    <t>Dec 2016</t>
  </si>
  <si>
    <t>ABduur</t>
  </si>
  <si>
    <t>%</t>
  </si>
  <si>
    <t>69n1</t>
  </si>
  <si>
    <t>69n2</t>
  </si>
  <si>
    <t>Jan. 2017</t>
  </si>
  <si>
    <t>Okt. 1985</t>
  </si>
  <si>
    <t>Okt. 1986</t>
  </si>
  <si>
    <t>Okt. 1999</t>
  </si>
  <si>
    <t>Okt. 1996</t>
  </si>
  <si>
    <t>Okt. 2016</t>
  </si>
  <si>
    <t>30n4</t>
  </si>
  <si>
    <t>Moment mélancholique</t>
  </si>
  <si>
    <t>Panorama</t>
  </si>
  <si>
    <t>70n1</t>
  </si>
  <si>
    <t>70n2</t>
  </si>
  <si>
    <t>Mei 2017</t>
  </si>
  <si>
    <r>
      <t>regel invoegen v</t>
    </r>
    <r>
      <rPr>
        <b/>
        <sz val="10"/>
        <color rgb="FFFF0000"/>
        <rFont val="Calibri"/>
        <family val="2"/>
      </rPr>
      <t>óó</t>
    </r>
    <r>
      <rPr>
        <b/>
        <i/>
        <sz val="10"/>
        <color rgb="FFFF0000"/>
        <rFont val="Arial"/>
        <family val="2"/>
      </rPr>
      <t>r de laatste regel</t>
    </r>
  </si>
  <si>
    <t>Adieu</t>
  </si>
  <si>
    <t>71n1</t>
  </si>
  <si>
    <t>72n1</t>
  </si>
  <si>
    <t>Dec. 2017</t>
  </si>
  <si>
    <t>Gymnopédie</t>
  </si>
  <si>
    <t>72n2</t>
  </si>
  <si>
    <t>72n3</t>
  </si>
  <si>
    <t>73n1</t>
  </si>
  <si>
    <t>Défaite</t>
  </si>
  <si>
    <t>Jan. 2018</t>
  </si>
  <si>
    <t>Besm</t>
  </si>
  <si>
    <t>71n2</t>
  </si>
  <si>
    <t>TempoAand</t>
  </si>
  <si>
    <t>Adagietto</t>
  </si>
  <si>
    <t>Lent et serein</t>
  </si>
  <si>
    <t>Lent et soutenu</t>
  </si>
  <si>
    <t>Andante grazioso</t>
  </si>
  <si>
    <t>Largo</t>
  </si>
  <si>
    <t>Allegro vivace</t>
  </si>
  <si>
    <t>Moderato</t>
  </si>
  <si>
    <t>Andante moderato</t>
  </si>
  <si>
    <t>Allegretto moderato</t>
  </si>
  <si>
    <t>Grazioso</t>
  </si>
  <si>
    <t>Andante sostenuto</t>
  </si>
  <si>
    <t>Presto</t>
  </si>
  <si>
    <t>Cantabile</t>
  </si>
  <si>
    <t>Vlot</t>
  </si>
  <si>
    <t>Tranquillo</t>
  </si>
  <si>
    <t>Poco Adagio</t>
  </si>
  <si>
    <t>Poco presto ma non troppo</t>
  </si>
  <si>
    <t>Rubato</t>
  </si>
  <si>
    <t>Allegro con brio</t>
  </si>
  <si>
    <t>Moderately fast</t>
  </si>
  <si>
    <t>Preludetta, fughetta</t>
  </si>
  <si>
    <t>Koor, piano en klarinet</t>
  </si>
  <si>
    <t>Andante teneramente</t>
  </si>
  <si>
    <t>Placidamente</t>
  </si>
  <si>
    <t>Larghetto, Rubato, Andante</t>
  </si>
  <si>
    <t>Andante serena</t>
  </si>
  <si>
    <t>Allegro moderato</t>
  </si>
  <si>
    <t>Largheto, Andante</t>
  </si>
  <si>
    <t>Allegro</t>
  </si>
  <si>
    <t>Horizon</t>
  </si>
  <si>
    <t>Aantal van Opus</t>
  </si>
  <si>
    <t>moi même</t>
  </si>
  <si>
    <t>myself</t>
  </si>
  <si>
    <t>Romance</t>
  </si>
  <si>
    <t>44n3</t>
  </si>
  <si>
    <t>Mei 2018</t>
  </si>
  <si>
    <t>73n2</t>
  </si>
  <si>
    <t>Garden Leave</t>
  </si>
  <si>
    <t>April 2018</t>
  </si>
  <si>
    <t>74n1</t>
  </si>
  <si>
    <t>74n2</t>
  </si>
  <si>
    <t>Sinfonia</t>
  </si>
  <si>
    <t>Koor SSATB</t>
  </si>
  <si>
    <t>Juni 2018</t>
  </si>
  <si>
    <t>Andante solenne</t>
  </si>
  <si>
    <t xml:space="preserve">Naam </t>
  </si>
  <si>
    <t>Op.44 No.2</t>
  </si>
  <si>
    <t>Op.13</t>
  </si>
  <si>
    <t>Op.7</t>
  </si>
  <si>
    <t>Op.45</t>
  </si>
  <si>
    <t>Op.48 No.1</t>
  </si>
  <si>
    <t>Op.56 No.2</t>
  </si>
  <si>
    <t>Op.66</t>
  </si>
  <si>
    <t>Op.72 No.3</t>
  </si>
  <si>
    <t>#</t>
  </si>
  <si>
    <t>Op.71 No.2</t>
  </si>
  <si>
    <t>Op.12</t>
  </si>
  <si>
    <t>Sonate p.1</t>
  </si>
  <si>
    <t>Op.9</t>
  </si>
  <si>
    <t>Sonate p.2</t>
  </si>
  <si>
    <t>Sonate p.3</t>
  </si>
  <si>
    <t>Rhapsodie</t>
  </si>
  <si>
    <t>Okt. 2018</t>
  </si>
  <si>
    <t>Weeks</t>
  </si>
  <si>
    <t>Downloads</t>
  </si>
  <si>
    <t>PublicDate</t>
  </si>
  <si>
    <t>DaysBetween</t>
  </si>
  <si>
    <t>PopIndex</t>
  </si>
  <si>
    <t>dlds/week</t>
  </si>
  <si>
    <t>sep-61</t>
  </si>
  <si>
    <t>Air</t>
  </si>
  <si>
    <t>76n1</t>
  </si>
  <si>
    <t>Febr. 2019</t>
  </si>
  <si>
    <t>48n2</t>
  </si>
  <si>
    <t>48n1</t>
  </si>
  <si>
    <t>Mei 2019</t>
  </si>
  <si>
    <t>40n4</t>
  </si>
  <si>
    <t>Fantaisie</t>
  </si>
  <si>
    <t>Augustus 2019</t>
  </si>
  <si>
    <t>Op.40 No.4</t>
  </si>
  <si>
    <t>08/11/2018</t>
  </si>
  <si>
    <t>Op.48 No.2</t>
  </si>
  <si>
    <t>Monologue II</t>
  </si>
  <si>
    <t>48n3</t>
  </si>
  <si>
    <t>Monologue III</t>
  </si>
  <si>
    <t>Op.48 No.3</t>
  </si>
  <si>
    <t>Aurore</t>
  </si>
  <si>
    <t>77n1</t>
  </si>
  <si>
    <t>Nov. 2019</t>
  </si>
  <si>
    <t>Carina</t>
  </si>
  <si>
    <t>Andante tranquillo</t>
  </si>
  <si>
    <t>77n2</t>
  </si>
  <si>
    <t>Dec.2019</t>
  </si>
  <si>
    <t>77n3</t>
  </si>
  <si>
    <t>77n4</t>
  </si>
  <si>
    <r>
      <t>Lumi</t>
    </r>
    <r>
      <rPr>
        <sz val="10"/>
        <rFont val="Calibri"/>
        <family val="2"/>
      </rPr>
      <t>è</t>
    </r>
    <r>
      <rPr>
        <sz val="10"/>
        <rFont val="Arial"/>
        <family val="2"/>
      </rPr>
      <t>re</t>
    </r>
  </si>
  <si>
    <t>Jan. 2020</t>
  </si>
  <si>
    <t>Crépuscule</t>
  </si>
  <si>
    <t>Maart 2020</t>
  </si>
  <si>
    <t>Lumière</t>
  </si>
  <si>
    <t>Mei 2020</t>
  </si>
  <si>
    <t>Sum of Opus</t>
  </si>
  <si>
    <t>Lumiere</t>
  </si>
  <si>
    <t>Op.77 No.4</t>
  </si>
  <si>
    <t>Gigue</t>
  </si>
  <si>
    <t>78n1</t>
  </si>
  <si>
    <t>78n2</t>
  </si>
  <si>
    <t>78n3</t>
  </si>
  <si>
    <t>78n4</t>
  </si>
  <si>
    <t>Juni 2020</t>
  </si>
  <si>
    <t>78n5</t>
  </si>
  <si>
    <t>78n6</t>
  </si>
  <si>
    <r>
      <t>Pr</t>
    </r>
    <r>
      <rPr>
        <sz val="10"/>
        <rFont val="Calibri"/>
        <family val="2"/>
      </rPr>
      <t>é</t>
    </r>
    <r>
      <rPr>
        <sz val="10"/>
        <rFont val="Arial"/>
        <family val="2"/>
      </rPr>
      <t>lude</t>
    </r>
  </si>
  <si>
    <t>Juli 2020</t>
  </si>
  <si>
    <t>Coeur Battant</t>
  </si>
  <si>
    <t>Augustus 2020</t>
  </si>
  <si>
    <t>Panta rhei</t>
  </si>
  <si>
    <t>Ties</t>
  </si>
  <si>
    <t>79n1</t>
  </si>
  <si>
    <t>79n2</t>
  </si>
  <si>
    <t>Orkest</t>
  </si>
  <si>
    <t>Oktober 2020</t>
  </si>
  <si>
    <t>53n2</t>
  </si>
  <si>
    <t>53n1</t>
  </si>
  <si>
    <t>Nov. 2020</t>
  </si>
  <si>
    <t>Voluntary for Organ</t>
  </si>
  <si>
    <t>Voluntary for Woodwinds</t>
  </si>
  <si>
    <t>35n1</t>
  </si>
  <si>
    <t>35n2</t>
  </si>
  <si>
    <t>Trilogette</t>
  </si>
  <si>
    <t>Fluitkwartet</t>
  </si>
  <si>
    <t>Strijkkwartet</t>
  </si>
  <si>
    <t>Preludetta et Fughetta et Coda</t>
  </si>
  <si>
    <t>35n3</t>
  </si>
  <si>
    <t>Preludetta, fughetta, coda</t>
  </si>
  <si>
    <t>Dec 2020</t>
  </si>
  <si>
    <t>Op.78 No.5</t>
  </si>
  <si>
    <t>Prélude</t>
  </si>
  <si>
    <t>Op.78 No.6</t>
  </si>
  <si>
    <t>Op.78 No.4</t>
  </si>
  <si>
    <t>Op.11 No.2</t>
  </si>
  <si>
    <t>Op.35 No.3</t>
  </si>
  <si>
    <t>Op.81 No.1</t>
  </si>
  <si>
    <t>81n1</t>
  </si>
  <si>
    <t>Canon in Em</t>
  </si>
  <si>
    <t>Fluit trio en continuo</t>
  </si>
  <si>
    <t>Februari 2021</t>
  </si>
  <si>
    <t>82n1</t>
  </si>
  <si>
    <t>Streets of Eindhoven</t>
  </si>
  <si>
    <t>Zang en band</t>
  </si>
  <si>
    <t>April 2021</t>
  </si>
  <si>
    <t>83n1</t>
  </si>
  <si>
    <t>Bagatelle #1</t>
  </si>
  <si>
    <t>Maart 2021</t>
  </si>
  <si>
    <t>63n3</t>
  </si>
  <si>
    <t>Sinfonietta Pastorale</t>
  </si>
  <si>
    <t>51n1</t>
  </si>
  <si>
    <t>51n2</t>
  </si>
  <si>
    <t>Feb. 2021</t>
  </si>
  <si>
    <t>84n1</t>
  </si>
  <si>
    <t>Bagatelle #2</t>
  </si>
  <si>
    <t>83n2</t>
  </si>
  <si>
    <t>77n5</t>
  </si>
  <si>
    <t>77n6</t>
  </si>
  <si>
    <t>77n7</t>
  </si>
  <si>
    <t>Mei 2021</t>
  </si>
  <si>
    <t>Febr 2021</t>
  </si>
  <si>
    <t>Sérénade Maternelle</t>
  </si>
  <si>
    <t>83n3</t>
  </si>
  <si>
    <t>Bagatelle #3</t>
  </si>
  <si>
    <t>bpm</t>
  </si>
  <si>
    <t>75n1</t>
  </si>
  <si>
    <t>75n2</t>
  </si>
  <si>
    <t>Wayfaring</t>
  </si>
  <si>
    <t>Dec. 2020</t>
  </si>
  <si>
    <t>Op.63 No.1</t>
  </si>
  <si>
    <t>average</t>
  </si>
  <si>
    <t>80n1</t>
  </si>
  <si>
    <t>80n2</t>
  </si>
  <si>
    <t>Die Brabo in Brussel</t>
  </si>
  <si>
    <t>Marcato</t>
  </si>
  <si>
    <t>Gerard</t>
  </si>
  <si>
    <t>77n8</t>
  </si>
  <si>
    <r>
      <t xml:space="preserve">Jour </t>
    </r>
    <r>
      <rPr>
        <sz val="10"/>
        <rFont val="Calibri"/>
        <family val="2"/>
      </rPr>
      <t>à</t>
    </r>
    <r>
      <rPr>
        <sz val="10"/>
        <rFont val="Arial"/>
        <family val="2"/>
      </rPr>
      <t xml:space="preserve"> la Plage</t>
    </r>
  </si>
  <si>
    <t>24n1</t>
  </si>
  <si>
    <t>24n2</t>
  </si>
  <si>
    <t>Juni 2021</t>
  </si>
  <si>
    <t>84n2</t>
  </si>
  <si>
    <t>Hymne symphonique</t>
  </si>
  <si>
    <t>Andante solemne</t>
  </si>
  <si>
    <t>84n3</t>
  </si>
  <si>
    <t>Juli 2021</t>
  </si>
  <si>
    <t>83n4</t>
  </si>
  <si>
    <t>Bagatelle #4</t>
  </si>
  <si>
    <t>Tears of Steel</t>
  </si>
  <si>
    <t>Op.61 No.2</t>
  </si>
  <si>
    <t>84n4</t>
  </si>
  <si>
    <t>Carpathians</t>
  </si>
  <si>
    <t>Meditation #1</t>
  </si>
  <si>
    <t>Meditation #2</t>
  </si>
  <si>
    <t>85n1</t>
  </si>
  <si>
    <t>85n2</t>
  </si>
  <si>
    <t>Augustus 2021</t>
  </si>
  <si>
    <t>86n1</t>
  </si>
  <si>
    <t>Alternances #1</t>
  </si>
  <si>
    <t>85n3</t>
  </si>
  <si>
    <t>Meditation #3</t>
  </si>
  <si>
    <t>87n1</t>
  </si>
  <si>
    <t xml:space="preserve">Arabesque #1 </t>
  </si>
  <si>
    <t>Sept. 2021</t>
  </si>
  <si>
    <t>78n7</t>
  </si>
  <si>
    <t>78n8</t>
  </si>
  <si>
    <t>Printemps</t>
  </si>
  <si>
    <t>Andantino con moto</t>
  </si>
  <si>
    <t>28n6</t>
  </si>
  <si>
    <t>Piano en orkest</t>
  </si>
  <si>
    <t>Oktober 2021</t>
  </si>
  <si>
    <t>28n4</t>
  </si>
  <si>
    <t>28n5</t>
  </si>
  <si>
    <t>November 2021</t>
  </si>
  <si>
    <t>88n1</t>
  </si>
  <si>
    <t>Welkom bij Arianna</t>
  </si>
  <si>
    <t>Koor</t>
  </si>
  <si>
    <t>Nov. 2021</t>
  </si>
  <si>
    <t>74n3</t>
  </si>
  <si>
    <t>December 2021</t>
  </si>
  <si>
    <t>Jan 2022</t>
  </si>
  <si>
    <t>Ges</t>
  </si>
  <si>
    <t>64n1</t>
  </si>
  <si>
    <t>64n3</t>
  </si>
  <si>
    <t>64n4</t>
  </si>
  <si>
    <t>84n5</t>
  </si>
  <si>
    <t>84n6</t>
  </si>
  <si>
    <t>84n7</t>
  </si>
  <si>
    <t>84n8</t>
  </si>
  <si>
    <t>84n9</t>
  </si>
  <si>
    <t>Volcano</t>
  </si>
  <si>
    <t>The Lost Piano</t>
  </si>
  <si>
    <t>Idylle</t>
  </si>
  <si>
    <t>Valentine</t>
  </si>
  <si>
    <t>Sprite Fright</t>
  </si>
  <si>
    <t>Pièce Noire</t>
  </si>
  <si>
    <t>Pièce Noire Blanche</t>
  </si>
  <si>
    <t>Januari 2022</t>
  </si>
  <si>
    <t>Op. 5</t>
  </si>
  <si>
    <t>Op. 44 Nr.2</t>
  </si>
  <si>
    <t>Considérations</t>
  </si>
  <si>
    <t>Op.69 No.2</t>
  </si>
  <si>
    <t>90n1</t>
  </si>
  <si>
    <t>90n2</t>
  </si>
  <si>
    <t>90n3</t>
  </si>
  <si>
    <t>Solemnis I</t>
  </si>
  <si>
    <t>Solemnis II</t>
  </si>
  <si>
    <t>Solemnis III</t>
  </si>
  <si>
    <t>Febr. 2022</t>
  </si>
  <si>
    <t>Maart 2022</t>
  </si>
  <si>
    <t>Zangduet</t>
  </si>
  <si>
    <t>88n2</t>
  </si>
  <si>
    <t>Flowers for Men</t>
  </si>
  <si>
    <t>Arianna quintet</t>
  </si>
  <si>
    <t>91n1</t>
  </si>
  <si>
    <t>Divertimento I</t>
  </si>
  <si>
    <t>April 2022</t>
  </si>
  <si>
    <t>Op. 4</t>
  </si>
  <si>
    <t>91n2</t>
  </si>
  <si>
    <t>91n3</t>
  </si>
  <si>
    <t>Divertimento II</t>
  </si>
  <si>
    <t>Divertimento III</t>
  </si>
  <si>
    <t>Ensemble</t>
  </si>
  <si>
    <t>Juni 2022</t>
  </si>
  <si>
    <t>92n2</t>
  </si>
  <si>
    <t>92n1</t>
  </si>
  <si>
    <t>92n3</t>
  </si>
  <si>
    <t>92n4</t>
  </si>
  <si>
    <t>Avant dormir</t>
  </si>
  <si>
    <t>Piano</t>
  </si>
  <si>
    <t>Vibrafoons</t>
  </si>
  <si>
    <t>Juli 2022</t>
  </si>
  <si>
    <t>93n1</t>
  </si>
  <si>
    <r>
      <t>Lumi</t>
    </r>
    <r>
      <rPr>
        <sz val="10"/>
        <rFont val="Calibri"/>
        <family val="2"/>
      </rPr>
      <t>è</t>
    </r>
    <r>
      <rPr>
        <sz val="10"/>
        <rFont val="Arial"/>
        <family val="2"/>
      </rPr>
      <t>re de la Ville</t>
    </r>
  </si>
  <si>
    <t>Augustus 2022</t>
  </si>
  <si>
    <t>94n1</t>
  </si>
  <si>
    <t>94n2</t>
  </si>
  <si>
    <t>94n3</t>
  </si>
  <si>
    <t>the Shepherd and the Rider</t>
  </si>
  <si>
    <t>Spring</t>
  </si>
  <si>
    <t>Bridgerton</t>
  </si>
  <si>
    <t>~120</t>
  </si>
  <si>
    <t>pendant la nuit</t>
  </si>
  <si>
    <t>Jaar</t>
  </si>
  <si>
    <t>95n1</t>
  </si>
  <si>
    <t>95n2</t>
  </si>
  <si>
    <t>The Tea Party</t>
  </si>
  <si>
    <t>Als de lat weer wat hoger</t>
  </si>
  <si>
    <t>88n3</t>
  </si>
  <si>
    <t>Bright light from a star afar</t>
  </si>
  <si>
    <t>September 2022</t>
  </si>
  <si>
    <t>93n2</t>
  </si>
  <si>
    <r>
      <t>Lumi</t>
    </r>
    <r>
      <rPr>
        <sz val="10"/>
        <rFont val="Calibri"/>
        <family val="2"/>
      </rPr>
      <t>è</t>
    </r>
    <r>
      <rPr>
        <sz val="10"/>
        <rFont val="Arial"/>
        <family val="2"/>
      </rPr>
      <t>re de la Campagne</t>
    </r>
  </si>
  <si>
    <t>Op.1 No.3</t>
  </si>
  <si>
    <t>94n4</t>
  </si>
  <si>
    <t>Oktober 2022</t>
  </si>
  <si>
    <t>Carriage ride by Moonlight</t>
  </si>
  <si>
    <t>96n1</t>
  </si>
  <si>
    <t>96n2</t>
  </si>
  <si>
    <t>Soothing Shades</t>
  </si>
  <si>
    <t>Autumn Shades</t>
  </si>
  <si>
    <t>Winter Shades</t>
  </si>
  <si>
    <t>November 2022</t>
  </si>
  <si>
    <t>Eb</t>
  </si>
  <si>
    <t>96n3</t>
  </si>
  <si>
    <t>96n4</t>
  </si>
  <si>
    <t>96n5</t>
  </si>
  <si>
    <t>December 2022</t>
  </si>
  <si>
    <t>Thou art my Lute</t>
  </si>
  <si>
    <t>97n1</t>
  </si>
  <si>
    <t>Op 65 No.2</t>
  </si>
  <si>
    <t>98n1</t>
  </si>
  <si>
    <t>L'Homme et la mer</t>
  </si>
  <si>
    <t>Zang en harp</t>
  </si>
  <si>
    <t>Januari 2023</t>
  </si>
  <si>
    <t>Spring Shades</t>
  </si>
  <si>
    <t>Summer Shades</t>
  </si>
  <si>
    <t>97n2</t>
  </si>
  <si>
    <t>99n1</t>
  </si>
  <si>
    <t>99n2</t>
  </si>
  <si>
    <t>Februari 2023</t>
  </si>
  <si>
    <t>Maart 2023</t>
  </si>
  <si>
    <t>Lead, Kindly Light</t>
  </si>
  <si>
    <t>Morning Song</t>
  </si>
  <si>
    <t>99n3</t>
  </si>
  <si>
    <t>Draw on, sweet night</t>
  </si>
  <si>
    <t>April 2023</t>
  </si>
  <si>
    <t>Mei 2023</t>
  </si>
  <si>
    <t>Head up high, my friend</t>
  </si>
  <si>
    <t>88n4</t>
  </si>
  <si>
    <t>88n5</t>
  </si>
  <si>
    <t>Zang duo TB</t>
  </si>
  <si>
    <t>Exuberant</t>
  </si>
  <si>
    <t>Ab</t>
  </si>
  <si>
    <t>Amor's fire</t>
  </si>
  <si>
    <t>99n4</t>
  </si>
  <si>
    <t>Like as the waves</t>
  </si>
  <si>
    <t>93n3</t>
  </si>
  <si>
    <r>
      <t>Lumi</t>
    </r>
    <r>
      <rPr>
        <sz val="10"/>
        <rFont val="Calibri"/>
        <family val="2"/>
      </rPr>
      <t>è</t>
    </r>
    <r>
      <rPr>
        <sz val="10"/>
        <rFont val="Arial"/>
        <family val="2"/>
      </rPr>
      <t>re des Bougies</t>
    </r>
  </si>
  <si>
    <t>Augustus 2023</t>
  </si>
  <si>
    <t>64n2</t>
  </si>
  <si>
    <t>101n1</t>
  </si>
  <si>
    <t>SoundScape #1</t>
  </si>
  <si>
    <t>September 2023</t>
  </si>
  <si>
    <t>Miniature #1</t>
  </si>
  <si>
    <t>102n1</t>
  </si>
  <si>
    <t>December 2023</t>
  </si>
  <si>
    <t>80n3</t>
  </si>
  <si>
    <t>Marie Curie kampioen</t>
  </si>
  <si>
    <t>Februari 2024</t>
  </si>
  <si>
    <t>Karoline</t>
  </si>
  <si>
    <t>101n2</t>
  </si>
  <si>
    <t>101n3</t>
  </si>
  <si>
    <t>SoundScape #2</t>
  </si>
  <si>
    <t>SoundScape #3</t>
  </si>
  <si>
    <t xml:space="preserve">April 2024 </t>
  </si>
  <si>
    <t>noot c</t>
  </si>
  <si>
    <t>Lavendelmuis</t>
  </si>
  <si>
    <t>100n1</t>
  </si>
  <si>
    <t>Stem &amp; orkest</t>
  </si>
  <si>
    <t>(All)</t>
  </si>
  <si>
    <t>Duetto #1</t>
  </si>
  <si>
    <t>89n1</t>
  </si>
  <si>
    <t>26n3p1</t>
  </si>
  <si>
    <t>26n3p2</t>
  </si>
  <si>
    <t>26n3p3</t>
  </si>
  <si>
    <t>26n3p4</t>
  </si>
  <si>
    <t>Mei 2024</t>
  </si>
  <si>
    <t>26n4p1</t>
  </si>
  <si>
    <t>26n4p2</t>
  </si>
  <si>
    <t>26n4p3</t>
  </si>
  <si>
    <t>26n4p4</t>
  </si>
  <si>
    <t>Fluit duet &amp; harp</t>
  </si>
  <si>
    <t>102n2</t>
  </si>
  <si>
    <t>Miniature #2</t>
  </si>
  <si>
    <t>Januari 2024</t>
  </si>
  <si>
    <t>103n1</t>
  </si>
  <si>
    <t>Visuele Verhalen</t>
  </si>
  <si>
    <t>104n1</t>
  </si>
  <si>
    <t>AvondVerhalen</t>
  </si>
  <si>
    <t>Zang + Saxofoonkwartet</t>
  </si>
  <si>
    <t>105n1</t>
  </si>
  <si>
    <t>105n2</t>
  </si>
  <si>
    <t>105n3</t>
  </si>
  <si>
    <r>
      <t>M</t>
    </r>
    <r>
      <rPr>
        <sz val="10"/>
        <rFont val="Aptos Narrow"/>
        <family val="2"/>
      </rPr>
      <t>é</t>
    </r>
    <r>
      <rPr>
        <sz val="10"/>
        <rFont val="Arial"/>
        <family val="2"/>
      </rPr>
      <t>lodie</t>
    </r>
  </si>
  <si>
    <t xml:space="preserve">Maart 2024 </t>
  </si>
  <si>
    <t>72n4</t>
  </si>
  <si>
    <t>72n5</t>
  </si>
  <si>
    <t>72n6</t>
  </si>
  <si>
    <t>April 2024</t>
  </si>
  <si>
    <t>Arianna kwintet</t>
  </si>
  <si>
    <t>102n3</t>
  </si>
  <si>
    <t>Miniature #3</t>
  </si>
  <si>
    <t>Juni 2025</t>
  </si>
  <si>
    <t>72n7</t>
  </si>
  <si>
    <t>101n4</t>
  </si>
  <si>
    <t>SoundScape #4</t>
  </si>
  <si>
    <t xml:space="preserve">Juli 2024 </t>
  </si>
  <si>
    <t>96n6</t>
  </si>
  <si>
    <t>Four Season Shades</t>
  </si>
  <si>
    <t>30n5</t>
  </si>
  <si>
    <t>Méditation symphonique</t>
  </si>
  <si>
    <t>Nov 2020</t>
  </si>
  <si>
    <t>99n5</t>
  </si>
  <si>
    <t>99n6</t>
  </si>
  <si>
    <t>The Swallow</t>
  </si>
  <si>
    <t>The Snake</t>
  </si>
  <si>
    <t>Juli 2024</t>
  </si>
  <si>
    <t>Augustus 2024</t>
  </si>
  <si>
    <t>Raccontando</t>
  </si>
  <si>
    <t>C,G</t>
  </si>
  <si>
    <t>Cm,G,Bm</t>
  </si>
  <si>
    <t>D,Am</t>
  </si>
  <si>
    <t>106n1</t>
  </si>
  <si>
    <t>106n2</t>
  </si>
  <si>
    <t>106n3</t>
  </si>
  <si>
    <t>106n4</t>
  </si>
  <si>
    <t>Vuur</t>
  </si>
  <si>
    <t>Aarde</t>
  </si>
  <si>
    <t>Water</t>
  </si>
  <si>
    <t>Lucht</t>
  </si>
  <si>
    <t>Koor en orkest</t>
  </si>
  <si>
    <t>80n4</t>
  </si>
  <si>
    <t>Song for Carmen</t>
  </si>
  <si>
    <t>September 2024</t>
  </si>
  <si>
    <t>Carmen</t>
  </si>
  <si>
    <t>Orkest en fluit</t>
  </si>
  <si>
    <t>Oktober 2024</t>
  </si>
  <si>
    <t>November 2024</t>
  </si>
  <si>
    <t>~90</t>
  </si>
  <si>
    <t>December 2024</t>
  </si>
  <si>
    <t>Dm,D</t>
  </si>
  <si>
    <t>79n3</t>
  </si>
  <si>
    <t>Strijkwintet</t>
  </si>
  <si>
    <t>Januari 2025</t>
  </si>
  <si>
    <t>107n1</t>
  </si>
  <si>
    <t>Midas &amp; Opa</t>
  </si>
  <si>
    <t>Juli 2025</t>
  </si>
  <si>
    <t>SoundScape #5</t>
  </si>
  <si>
    <t>SoundScape #6</t>
  </si>
  <si>
    <t>101n5</t>
  </si>
  <si>
    <t>101n6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</si>
</sst>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13]mmm/yy;@"/>
    <numFmt numFmtId="165" formatCode="[$-413]mmmm/yy;@"/>
    <numFmt numFmtId="166" formatCode="0.0"/>
    <numFmt numFmtId="167" formatCode="h:mm"/>
  </numFmts>
  <fonts count="12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Calibri"/>
      <family val="2"/>
    </font>
    <font>
      <sz val="10"/>
      <name val="Arial"/>
      <family val="2"/>
    </font>
    <font>
      <i/>
      <sz val="10"/>
      <name val="Arial"/>
      <family val="2"/>
    </font>
    <font>
      <sz val="16"/>
      <name val="Times New Roman"/>
      <family val="1"/>
    </font>
    <font>
      <b/>
      <sz val="16"/>
      <name val="Times New Roman"/>
      <family val="1"/>
    </font>
    <font>
      <sz val="10"/>
      <name val="Arial"/>
      <family val="2"/>
    </font>
    <font>
      <b/>
      <i/>
      <sz val="10"/>
      <color rgb="FFFF0000"/>
      <name val="Arial"/>
      <family val="2"/>
    </font>
    <font>
      <b/>
      <sz val="10"/>
      <color rgb="FFFF0000"/>
      <name val="Calibri"/>
      <family val="2"/>
    </font>
    <font>
      <sz val="10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/>
      <right style="thin">
        <color rgb="FFABABAB"/>
      </right>
      <top style="thin">
        <color rgb="FFABABAB"/>
      </top>
      <bottom/>
      <diagonal/>
    </border>
    <border>
      <left/>
      <right style="thin">
        <color rgb="FFABABAB"/>
      </right>
      <top/>
      <bottom/>
      <diagonal/>
    </border>
    <border>
      <left/>
      <right/>
      <top style="thin">
        <color rgb="FFABABAB"/>
      </top>
      <bottom style="thin">
        <color rgb="FFABABAB"/>
      </bottom>
      <diagonal/>
    </border>
    <border>
      <left/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right" vertical="center" wrapText="1"/>
    </xf>
    <xf numFmtId="49" fontId="0" fillId="0" borderId="1" xfId="0" applyNumberFormat="1" applyBorder="1" applyAlignment="1">
      <alignment horizontal="right" vertical="center" wrapText="1"/>
    </xf>
    <xf numFmtId="165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49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49" fontId="4" fillId="0" borderId="1" xfId="0" quotePrefix="1" applyNumberFormat="1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4" fontId="6" fillId="0" borderId="1" xfId="0" quotePrefix="1" applyNumberFormat="1" applyFont="1" applyBorder="1" applyAlignment="1">
      <alignment horizontal="right" vertical="center" wrapText="1"/>
    </xf>
    <xf numFmtId="17" fontId="6" fillId="0" borderId="1" xfId="0" applyNumberFormat="1" applyFont="1" applyBorder="1" applyAlignment="1">
      <alignment horizontal="right" vertical="center" wrapText="1"/>
    </xf>
    <xf numFmtId="0" fontId="6" fillId="0" borderId="1" xfId="0" quotePrefix="1" applyFont="1" applyBorder="1" applyAlignment="1">
      <alignment horizontal="right" vertical="center" wrapText="1"/>
    </xf>
    <xf numFmtId="17" fontId="6" fillId="0" borderId="1" xfId="0" quotePrefix="1" applyNumberFormat="1" applyFont="1" applyBorder="1" applyAlignment="1">
      <alignment horizontal="right" vertical="center" wrapText="1"/>
    </xf>
    <xf numFmtId="2" fontId="0" fillId="0" borderId="1" xfId="0" applyNumberFormat="1" applyBorder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0" xfId="0" pivotButton="1"/>
    <xf numFmtId="0" fontId="0" fillId="0" borderId="0" xfId="0" applyAlignment="1">
      <alignment horizontal="left"/>
    </xf>
    <xf numFmtId="166" fontId="0" fillId="0" borderId="0" xfId="0" applyNumberFormat="1"/>
    <xf numFmtId="0" fontId="1" fillId="2" borderId="0" xfId="0" applyFont="1" applyFill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166" fontId="0" fillId="0" borderId="0" xfId="0" applyNumberFormat="1" applyAlignment="1">
      <alignment horizontal="center"/>
    </xf>
    <xf numFmtId="20" fontId="0" fillId="0" borderId="1" xfId="0" applyNumberFormat="1" applyBorder="1" applyAlignment="1">
      <alignment horizontal="center"/>
    </xf>
    <xf numFmtId="9" fontId="0" fillId="0" borderId="1" xfId="1" applyFont="1" applyBorder="1" applyAlignment="1">
      <alignment horizontal="center"/>
    </xf>
    <xf numFmtId="49" fontId="0" fillId="0" borderId="1" xfId="0" quotePrefix="1" applyNumberFormat="1" applyBorder="1" applyAlignment="1">
      <alignment horizontal="right" vertical="center" wrapText="1"/>
    </xf>
    <xf numFmtId="0" fontId="0" fillId="0" borderId="1" xfId="0" quotePrefix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" fillId="0" borderId="0" xfId="0" applyFont="1"/>
    <xf numFmtId="0" fontId="4" fillId="0" borderId="0" xfId="0" applyFont="1"/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quotePrefix="1" applyFon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 wrapText="1"/>
    </xf>
    <xf numFmtId="164" fontId="0" fillId="2" borderId="3" xfId="0" applyNumberFormat="1" applyFill="1" applyBorder="1" applyAlignment="1">
      <alignment horizontal="right" vertical="center" wrapText="1"/>
    </xf>
    <xf numFmtId="166" fontId="0" fillId="0" borderId="3" xfId="0" applyNumberFormat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right" vertical="center" wrapText="1"/>
    </xf>
    <xf numFmtId="0" fontId="0" fillId="0" borderId="5" xfId="0" applyBorder="1" applyAlignment="1">
      <alignment horizontal="center" vertical="center" wrapText="1"/>
    </xf>
    <xf numFmtId="20" fontId="0" fillId="0" borderId="5" xfId="0" applyNumberFormat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166" fontId="0" fillId="0" borderId="3" xfId="0" applyNumberForma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1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5" xfId="0" applyFont="1" applyBorder="1"/>
    <xf numFmtId="14" fontId="0" fillId="0" borderId="5" xfId="0" applyNumberFormat="1" applyBorder="1" applyAlignment="1">
      <alignment horizontal="center"/>
    </xf>
    <xf numFmtId="166" fontId="0" fillId="0" borderId="5" xfId="0" applyNumberFormat="1" applyBorder="1" applyAlignment="1">
      <alignment horizontal="center"/>
    </xf>
    <xf numFmtId="166" fontId="0" fillId="0" borderId="9" xfId="0" applyNumberFormat="1" applyBorder="1" applyAlignment="1">
      <alignment horizontal="center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right" vertical="center" wrapText="1"/>
    </xf>
    <xf numFmtId="14" fontId="4" fillId="0" borderId="5" xfId="0" applyNumberFormat="1" applyFont="1" applyBorder="1" applyAlignment="1">
      <alignment horizontal="center"/>
    </xf>
    <xf numFmtId="0" fontId="4" fillId="0" borderId="1" xfId="0" quotePrefix="1" applyFont="1" applyBorder="1" applyAlignment="1">
      <alignment vertical="center" wrapText="1"/>
    </xf>
    <xf numFmtId="167" fontId="0" fillId="0" borderId="1" xfId="1" applyNumberFormat="1" applyFont="1" applyBorder="1" applyAlignment="1">
      <alignment horizontal="center"/>
    </xf>
    <xf numFmtId="0" fontId="4" fillId="0" borderId="1" xfId="0" quotePrefix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165" fontId="0" fillId="0" borderId="5" xfId="0" applyNumberFormat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 wrapText="1"/>
    </xf>
    <xf numFmtId="167" fontId="0" fillId="0" borderId="5" xfId="0" applyNumberFormat="1" applyBorder="1" applyAlignment="1">
      <alignment horizontal="center"/>
    </xf>
    <xf numFmtId="49" fontId="9" fillId="0" borderId="0" xfId="0" applyNumberFormat="1" applyFont="1"/>
    <xf numFmtId="14" fontId="5" fillId="0" borderId="1" xfId="0" applyNumberFormat="1" applyFont="1" applyBorder="1" applyAlignment="1">
      <alignment horizontal="center"/>
    </xf>
    <xf numFmtId="20" fontId="0" fillId="0" borderId="0" xfId="0" applyNumberFormat="1" applyAlignment="1">
      <alignment horizontal="center"/>
    </xf>
    <xf numFmtId="49" fontId="0" fillId="0" borderId="5" xfId="0" quotePrefix="1" applyNumberFormat="1" applyBorder="1" applyAlignment="1">
      <alignment horizontal="right" vertical="center" wrapText="1"/>
    </xf>
    <xf numFmtId="49" fontId="4" fillId="0" borderId="5" xfId="0" quotePrefix="1" applyNumberFormat="1" applyFont="1" applyBorder="1" applyAlignment="1">
      <alignment horizontal="right" vertical="center" wrapText="1"/>
    </xf>
    <xf numFmtId="0" fontId="0" fillId="0" borderId="5" xfId="0" applyBorder="1" applyAlignment="1">
      <alignment horizontal="righ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indent="1"/>
    </xf>
    <xf numFmtId="1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165" fontId="0" fillId="0" borderId="0" xfId="0" applyNumberFormat="1" applyAlignment="1">
      <alignment horizontal="right" vertical="center" wrapText="1"/>
    </xf>
    <xf numFmtId="165" fontId="0" fillId="0" borderId="0" xfId="0" applyNumberForma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7" fontId="0" fillId="0" borderId="0" xfId="0" applyNumberFormat="1" applyAlignment="1">
      <alignment horizontal="center"/>
    </xf>
    <xf numFmtId="0" fontId="0" fillId="0" borderId="10" xfId="0" pivotButton="1" applyBorder="1"/>
    <xf numFmtId="0" fontId="0" fillId="0" borderId="11" xfId="0" applyBorder="1"/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166" fontId="0" fillId="0" borderId="19" xfId="0" applyNumberFormat="1" applyBorder="1"/>
    <xf numFmtId="166" fontId="0" fillId="0" borderId="20" xfId="0" applyNumberFormat="1" applyBorder="1"/>
    <xf numFmtId="166" fontId="0" fillId="0" borderId="22" xfId="0" applyNumberFormat="1" applyBorder="1"/>
    <xf numFmtId="0" fontId="0" fillId="0" borderId="15" xfId="0" pivotButton="1" applyBorder="1"/>
    <xf numFmtId="0" fontId="0" fillId="0" borderId="13" xfId="0" applyBorder="1"/>
    <xf numFmtId="0" fontId="0" fillId="0" borderId="21" xfId="0" applyBorder="1"/>
    <xf numFmtId="49" fontId="9" fillId="0" borderId="0" xfId="0" applyNumberFormat="1" applyFont="1" applyAlignment="1">
      <alignment horizontal="center"/>
    </xf>
  </cellXfs>
  <cellStyles count="2">
    <cellStyle name="Normal" xfId="0" builtinId="0"/>
    <cellStyle name="Percent" xfId="1" builtinId="5"/>
  </cellStyles>
  <dxfs count="35">
    <dxf>
      <numFmt numFmtId="166" formatCode="0.0"/>
    </dxf>
    <dxf>
      <numFmt numFmtId="166" formatCode="0.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66" formatCode="0.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6" formatCode="0.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d/mm/yyyy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6" formatCode="0.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66" formatCode="0.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7" formatCode="h:mm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7" formatCode="h:mm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7" formatCode="h:mm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[$-413]mmmm/yy;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[$-413]mmmm/yy;@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[SpherenOverview.xlsx]Pivot Bezettingen!PivotTable1</c:name>
    <c:fmtId val="0"/>
  </c:pivotSource>
  <c:chart>
    <c:title>
      <c:tx>
        <c:rich>
          <a:bodyPr/>
          <a:lstStyle/>
          <a:p>
            <a:pPr>
              <a:defRPr/>
            </a:pPr>
            <a:r>
              <a:rPr lang="nl-NL"/>
              <a:t>Pagina's</a:t>
            </a:r>
            <a:r>
              <a:rPr lang="nl-NL" baseline="0"/>
              <a:t> bladmuziek per bezetting</a:t>
            </a:r>
            <a:endParaRPr lang="nl-NL"/>
          </a:p>
        </c:rich>
      </c:tx>
      <c:overlay val="0"/>
    </c:title>
    <c:autoTitleDeleted val="0"/>
    <c:pivotFmts>
      <c:pivotFmt>
        <c:idx val="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'Pivot Bezettingen'!$B$3:$B$4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'Pivot Bezettingen'!$A$5:$A$33</c:f>
              <c:strCache>
                <c:ptCount val="28"/>
                <c:pt idx="0">
                  <c:v>Orkest</c:v>
                </c:pt>
                <c:pt idx="1">
                  <c:v>Piano solo</c:v>
                </c:pt>
                <c:pt idx="2">
                  <c:v>Fluit en piano</c:v>
                </c:pt>
                <c:pt idx="3">
                  <c:v>Zang en piano</c:v>
                </c:pt>
                <c:pt idx="4">
                  <c:v>Cello en piano</c:v>
                </c:pt>
                <c:pt idx="5">
                  <c:v>Koor</c:v>
                </c:pt>
                <c:pt idx="6">
                  <c:v>Koor en piano</c:v>
                </c:pt>
                <c:pt idx="7">
                  <c:v>Zang en band</c:v>
                </c:pt>
                <c:pt idx="8">
                  <c:v>Piano en orkest</c:v>
                </c:pt>
                <c:pt idx="9">
                  <c:v>Strijkkwartet</c:v>
                </c:pt>
                <c:pt idx="10">
                  <c:v>Trompet en piano</c:v>
                </c:pt>
                <c:pt idx="11">
                  <c:v>Koor SSATB</c:v>
                </c:pt>
                <c:pt idx="12">
                  <c:v>Piano 3-handig</c:v>
                </c:pt>
                <c:pt idx="13">
                  <c:v>Fluit solo</c:v>
                </c:pt>
                <c:pt idx="14">
                  <c:v>Fluit trio en continuo</c:v>
                </c:pt>
                <c:pt idx="15">
                  <c:v>Koor, piano en klarinet</c:v>
                </c:pt>
                <c:pt idx="16">
                  <c:v>Koor, piano en altsax</c:v>
                </c:pt>
                <c:pt idx="17">
                  <c:v>AltSax en piano</c:v>
                </c:pt>
                <c:pt idx="18">
                  <c:v>Kwartet</c:v>
                </c:pt>
                <c:pt idx="19">
                  <c:v>Ensemble</c:v>
                </c:pt>
                <c:pt idx="20">
                  <c:v>Zangduet</c:v>
                </c:pt>
                <c:pt idx="21">
                  <c:v>Piano en koor</c:v>
                </c:pt>
                <c:pt idx="22">
                  <c:v>Piano</c:v>
                </c:pt>
                <c:pt idx="23">
                  <c:v>Fluitkwartet</c:v>
                </c:pt>
                <c:pt idx="24">
                  <c:v>Vibrafoons</c:v>
                </c:pt>
                <c:pt idx="25">
                  <c:v>Orgel</c:v>
                </c:pt>
                <c:pt idx="26">
                  <c:v>Zang duo TB</c:v>
                </c:pt>
                <c:pt idx="27">
                  <c:v>2 Fluiten</c:v>
                </c:pt>
              </c:strCache>
            </c:strRef>
          </c:cat>
          <c:val>
            <c:numRef>
              <c:f>'Pivot Bezettingen'!$B$5:$B$33</c:f>
              <c:numCache>
                <c:formatCode>General</c:formatCode>
                <c:ptCount val="28"/>
                <c:pt idx="0">
                  <c:v>327</c:v>
                </c:pt>
                <c:pt idx="1">
                  <c:v>255</c:v>
                </c:pt>
                <c:pt idx="2">
                  <c:v>85</c:v>
                </c:pt>
                <c:pt idx="3">
                  <c:v>66</c:v>
                </c:pt>
                <c:pt idx="4">
                  <c:v>35</c:v>
                </c:pt>
                <c:pt idx="5">
                  <c:v>30</c:v>
                </c:pt>
                <c:pt idx="6">
                  <c:v>24</c:v>
                </c:pt>
                <c:pt idx="7">
                  <c:v>17</c:v>
                </c:pt>
                <c:pt idx="8">
                  <c:v>13</c:v>
                </c:pt>
                <c:pt idx="9">
                  <c:v>9</c:v>
                </c:pt>
                <c:pt idx="10">
                  <c:v>9</c:v>
                </c:pt>
                <c:pt idx="11">
                  <c:v>9</c:v>
                </c:pt>
                <c:pt idx="12">
                  <c:v>7</c:v>
                </c:pt>
                <c:pt idx="13">
                  <c:v>5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>
                  <c:v>2</c:v>
                </c:pt>
                <c:pt idx="26">
                  <c:v>1</c:v>
                </c:pt>
                <c:pt idx="2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6A-4E6C-ADCC-6551559371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907136"/>
        <c:axId val="84908672"/>
      </c:barChart>
      <c:catAx>
        <c:axId val="84907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4908672"/>
        <c:crosses val="autoZero"/>
        <c:auto val="1"/>
        <c:lblAlgn val="ctr"/>
        <c:lblOffset val="100"/>
        <c:noMultiLvlLbl val="0"/>
      </c:catAx>
      <c:valAx>
        <c:axId val="849086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49071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[SpherenOverview.xlsx]Pivot TempoAand!Draaitabel1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Tempo</a:t>
            </a:r>
            <a:r>
              <a:rPr lang="en-US" baseline="0"/>
              <a:t> aanduidingen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'Pivot TempoAand'!$B$3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'Pivot TempoAand'!$A$4:$A$44</c:f>
              <c:strCache>
                <c:ptCount val="40"/>
                <c:pt idx="0">
                  <c:v>Andante</c:v>
                </c:pt>
                <c:pt idx="1">
                  <c:v>Moderato</c:v>
                </c:pt>
                <c:pt idx="2">
                  <c:v>Allegretto</c:v>
                </c:pt>
                <c:pt idx="3">
                  <c:v>Adagio</c:v>
                </c:pt>
                <c:pt idx="4">
                  <c:v>Andantino</c:v>
                </c:pt>
                <c:pt idx="5">
                  <c:v>-</c:v>
                </c:pt>
                <c:pt idx="6">
                  <c:v>Larghetto</c:v>
                </c:pt>
                <c:pt idx="7">
                  <c:v>Allegretto moderato</c:v>
                </c:pt>
                <c:pt idx="8">
                  <c:v>Lent et serein</c:v>
                </c:pt>
                <c:pt idx="9">
                  <c:v>Andante solenne</c:v>
                </c:pt>
                <c:pt idx="10">
                  <c:v>Rubato</c:v>
                </c:pt>
                <c:pt idx="11">
                  <c:v>Andante moderato</c:v>
                </c:pt>
                <c:pt idx="12">
                  <c:v>Tranquillo</c:v>
                </c:pt>
                <c:pt idx="13">
                  <c:v>Placidamente</c:v>
                </c:pt>
                <c:pt idx="14">
                  <c:v>Poco presto ma non troppo</c:v>
                </c:pt>
                <c:pt idx="15">
                  <c:v>Poco Adagio</c:v>
                </c:pt>
                <c:pt idx="16">
                  <c:v>Allegro moderato</c:v>
                </c:pt>
                <c:pt idx="17">
                  <c:v>Lent et soutenu</c:v>
                </c:pt>
                <c:pt idx="18">
                  <c:v>Largo</c:v>
                </c:pt>
                <c:pt idx="19">
                  <c:v>Allegro</c:v>
                </c:pt>
                <c:pt idx="20">
                  <c:v>Preludetta, fughetta</c:v>
                </c:pt>
                <c:pt idx="21">
                  <c:v>Vivace</c:v>
                </c:pt>
                <c:pt idx="22">
                  <c:v>Adagietto</c:v>
                </c:pt>
                <c:pt idx="23">
                  <c:v>Andante serena</c:v>
                </c:pt>
                <c:pt idx="24">
                  <c:v>Larghetto, Rubato, Andante</c:v>
                </c:pt>
                <c:pt idx="25">
                  <c:v>Siciliano</c:v>
                </c:pt>
                <c:pt idx="26">
                  <c:v>Andante sostenuto</c:v>
                </c:pt>
                <c:pt idx="27">
                  <c:v>Andante teneramente</c:v>
                </c:pt>
                <c:pt idx="28">
                  <c:v>Andante grazioso</c:v>
                </c:pt>
                <c:pt idx="29">
                  <c:v>Presto</c:v>
                </c:pt>
                <c:pt idx="30">
                  <c:v>Allegro con brio</c:v>
                </c:pt>
                <c:pt idx="31">
                  <c:v>Allegro vivace</c:v>
                </c:pt>
                <c:pt idx="32">
                  <c:v>Moderately fast</c:v>
                </c:pt>
                <c:pt idx="33">
                  <c:v>Cantabile</c:v>
                </c:pt>
                <c:pt idx="34">
                  <c:v>Vlot</c:v>
                </c:pt>
                <c:pt idx="35">
                  <c:v>div.</c:v>
                </c:pt>
                <c:pt idx="36">
                  <c:v>Andante tranquillo</c:v>
                </c:pt>
                <c:pt idx="37">
                  <c:v>Grazioso</c:v>
                </c:pt>
                <c:pt idx="38">
                  <c:v>Largheto, Andante</c:v>
                </c:pt>
                <c:pt idx="39">
                  <c:v>(blank)</c:v>
                </c:pt>
              </c:strCache>
            </c:strRef>
          </c:cat>
          <c:val>
            <c:numRef>
              <c:f>'Pivot TempoAand'!$B$4:$B$44</c:f>
              <c:numCache>
                <c:formatCode>General</c:formatCode>
                <c:ptCount val="40"/>
                <c:pt idx="0">
                  <c:v>32</c:v>
                </c:pt>
                <c:pt idx="1">
                  <c:v>13</c:v>
                </c:pt>
                <c:pt idx="2">
                  <c:v>11</c:v>
                </c:pt>
                <c:pt idx="3">
                  <c:v>11</c:v>
                </c:pt>
                <c:pt idx="4">
                  <c:v>10</c:v>
                </c:pt>
                <c:pt idx="5">
                  <c:v>6</c:v>
                </c:pt>
                <c:pt idx="6">
                  <c:v>6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EA-48B6-B538-42710E7A77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4481504"/>
        <c:axId val="294480192"/>
      </c:barChart>
      <c:catAx>
        <c:axId val="294481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294480192"/>
        <c:crosses val="autoZero"/>
        <c:auto val="1"/>
        <c:lblAlgn val="ctr"/>
        <c:lblOffset val="100"/>
        <c:noMultiLvlLbl val="0"/>
      </c:catAx>
      <c:valAx>
        <c:axId val="294480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294481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1</xdr:row>
      <xdr:rowOff>123824</xdr:rowOff>
    </xdr:from>
    <xdr:to>
      <xdr:col>13</xdr:col>
      <xdr:colOff>228600</xdr:colOff>
      <xdr:row>28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138111</xdr:colOff>
      <xdr:row>6</xdr:row>
      <xdr:rowOff>138111</xdr:rowOff>
    </xdr:from>
    <xdr:to>
      <xdr:col>19</xdr:col>
      <xdr:colOff>257175</xdr:colOff>
      <xdr:row>28</xdr:row>
      <xdr:rowOff>123824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7963CCB3-4BD6-49EC-8289-C88401E86B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ul Merkus" refreshedDate="43900.79945648148" createdVersion="6" refreshedVersion="6" minRefreshableVersion="3" recordCount="141" xr:uid="{00000000-000A-0000-FFFF-FFFF01000000}">
  <cacheSource type="worksheet">
    <worksheetSource ref="A1:S269" sheet="RawData"/>
  </cacheSource>
  <cacheFields count="17">
    <cacheField name="Nr." numFmtId="0">
      <sharedItems containsMixedTypes="1" containsNumber="1" containsInteger="1" minValue="1" maxValue="77"/>
    </cacheField>
    <cacheField name="Opus" numFmtId="0">
      <sharedItems containsBlank="1" containsMixedTypes="1" containsNumber="1" containsInteger="1" minValue="2" maxValue="75"/>
    </cacheField>
    <cacheField name="Titel" numFmtId="0">
      <sharedItems containsBlank="1" count="108">
        <s v="Sarabande"/>
        <s v="Andante"/>
        <s v="Hommage à Satie"/>
        <s v="Andantino"/>
        <s v="Een vijfde redeloos gezang"/>
        <s v="Allegretto"/>
        <s v="Dat jij daar ontstond"/>
        <s v="Sonate (deel 1)"/>
        <s v="Sonate (deel 2)"/>
        <s v="Sonate (deel 3)"/>
        <s v="Waaiende tranen"/>
        <s v="Siciliano"/>
        <s v="Oetude"/>
        <s v="LeapFrog"/>
        <s v="Picardië"/>
        <s v="Elégie"/>
        <s v="Larghetto"/>
        <s v="Surprise"/>
        <s v="Sixties"/>
        <s v="Intermezzo"/>
        <s v="Stormen"/>
        <s v="Sonatine"/>
        <s v="Nocturne"/>
        <s v="Finale"/>
        <s v="Variaties"/>
        <s v="Wetterbericht"/>
        <s v="Phasen der Gefühle"/>
        <s v="Chorale"/>
        <s v="Berceuse"/>
        <s v="Songerie"/>
        <s v="Danse"/>
        <s v="Kikkervisje"/>
        <s v="Le tetard"/>
        <s v="Caméléon"/>
        <s v="Interlude"/>
        <s v="Concertino"/>
        <s v="Achtste wereldwonder"/>
        <s v="Danse des Elfes"/>
        <s v="Miniature mélancholique"/>
        <s v="Méditation mélancholique"/>
        <s v="Moment mélancholique"/>
        <s v="Afscheid"/>
        <s v="Otherwise"/>
        <s v="Wijs mij de plek"/>
        <s v="Koekoek"/>
        <s v="Hannebroek"/>
        <s v="Ploegdriever"/>
        <s v="Zwòllef"/>
        <s v="Preludetta et Fughetta"/>
        <s v="Light the Light"/>
        <s v="Child of the Rainbow"/>
        <s v="Trumpet Voluntary"/>
        <s v="Into the Bliss"/>
        <s v="Impromptu #1"/>
        <s v="Impromptu #2"/>
        <s v="Impromptu #3"/>
        <s v="Fantaisie"/>
        <s v="Ode to Alison"/>
        <s v="Flucht der Sehnsucht"/>
        <s v="Collage Musicale"/>
        <s v="Sonatinine"/>
        <s v="Romance"/>
        <s v="Rengaine"/>
        <s v="Reflection"/>
        <s v="Monologue"/>
        <s v="Monologue II"/>
        <s v="Monologue III"/>
        <s v="Balance"/>
        <s v="Brillance et Sonorité"/>
        <s v="Dialogue"/>
        <s v="Voluntary"/>
        <s v="Quarantino"/>
        <s v="Contemplation"/>
        <s v="Proximité"/>
        <s v="Impromptu #4"/>
        <s v="Fantasie"/>
        <s v="Consolation"/>
        <s v="Enjouement"/>
        <s v="Lyrique"/>
        <s v="Adagio"/>
        <s v="Vivace"/>
        <s v="Relâchement"/>
        <s v="Montagnarde"/>
        <s v="Introspection"/>
        <s v="Rêverie"/>
        <s v="Bevrijding"/>
        <s v="Song4You"/>
        <s v="Song4Me"/>
        <s v="Pièce Blanche"/>
        <s v="Pledge"/>
        <s v="Ballade"/>
        <s v="Divertissement"/>
        <s v="Elegie"/>
        <s v="Vocalise"/>
        <s v="Considerations"/>
        <s v="Horizon"/>
        <s v="Panorama"/>
        <s v="Adieu"/>
        <s v="Gymnopédie"/>
        <s v="Défaite"/>
        <s v="Garden Leave"/>
        <s v="Sinfonia"/>
        <s v="Rhapsodie"/>
        <s v="Air"/>
        <s v="Aurore"/>
        <s v="Lumière"/>
        <s v="Crépuscule"/>
        <m/>
      </sharedItems>
    </cacheField>
    <cacheField name="Bezetting" numFmtId="0">
      <sharedItems containsBlank="1"/>
    </cacheField>
    <cacheField name="TempoAand" numFmtId="0">
      <sharedItems containsBlank="1" count="40">
        <s v="Larghetto"/>
        <s v="Andante"/>
        <s v="Lent et soutenu"/>
        <s v="Andantino"/>
        <s v="Moderato"/>
        <s v="Allegretto"/>
        <s v="Andante grazioso"/>
        <s v="Largo"/>
        <s v="Allegro vivace"/>
        <s v="Andante moderato"/>
        <s v="Allegretto moderato"/>
        <s v="Siciliano"/>
        <s v="Grazioso"/>
        <s v="Andante sostenuto"/>
        <s v="Presto"/>
        <s v="Cantabile"/>
        <s v="Poco Adagio"/>
        <s v="Poco presto ma non troppo"/>
        <s v="Vlot"/>
        <s v="-"/>
        <s v="Rubato"/>
        <s v="Allegro con brio"/>
        <s v="Adagio"/>
        <s v="Moderately fast"/>
        <s v="Preludetta, fughetta"/>
        <s v="div."/>
        <s v="Andante teneramente"/>
        <s v="Placidamente"/>
        <s v="Larghetto, Rubato, Andante"/>
        <s v="Andante solenne"/>
        <s v="Tranquillo"/>
        <s v="Andante serena"/>
        <s v="Allegro moderato"/>
        <s v="Largheto, Andante"/>
        <s v="Vivace"/>
        <s v="Allegro"/>
        <s v="Adagietto"/>
        <s v="Lent et serein"/>
        <s v="Andante tranquillo"/>
        <m/>
      </sharedItems>
    </cacheField>
    <cacheField name="Ontstaan" numFmtId="49">
      <sharedItems containsBlank="1"/>
    </cacheField>
    <cacheField name="Date" numFmtId="0">
      <sharedItems containsNonDate="0" containsDate="1" containsString="0" containsBlank="1" minDate="1983-01-01T00:00:00" maxDate="2020-03-11T00:00:00"/>
    </cacheField>
    <cacheField name="Opgedragen aan" numFmtId="0">
      <sharedItems containsBlank="1"/>
    </cacheField>
    <cacheField name="Toonsoort" numFmtId="0">
      <sharedItems containsBlank="1"/>
    </cacheField>
    <cacheField name="ABCD" numFmtId="0">
      <sharedItems containsBlank="1"/>
    </cacheField>
    <cacheField name="Duur" numFmtId="0">
      <sharedItems containsNonDate="0" containsDate="1" containsString="0" containsBlank="1" minDate="1899-12-30T00:47:00" maxDate="1899-12-30T04:52:00"/>
    </cacheField>
    <cacheField name="ABduur" numFmtId="0">
      <sharedItems containsNonDate="0" containsDate="1" containsString="0" containsBlank="1" minDate="1899-12-30T01:30:00" maxDate="1899-12-30T05:15:00"/>
    </cacheField>
    <cacheField name="%" numFmtId="0">
      <sharedItems containsString="0" containsBlank="1" containsNumber="1" minValue="5.8823529411764608E-2" maxValue="0.96721311475409844"/>
    </cacheField>
    <cacheField name="#blz" numFmtId="0">
      <sharedItems containsSemiMixedTypes="0" containsString="0" containsNumber="1" containsInteger="1" minValue="1" maxValue="455"/>
    </cacheField>
    <cacheField name="#bars" numFmtId="0">
      <sharedItems containsSemiMixedTypes="0" containsString="0" containsNumber="1" containsInteger="1" minValue="1" maxValue="8106"/>
    </cacheField>
    <cacheField name="bpp" numFmtId="0">
      <sharedItems containsString="0" containsBlank="1" containsNumber="1" minValue="1" maxValue="50.5"/>
    </cacheField>
    <cacheField name="sep-61" numFmtId="0">
      <sharedItems containsString="0" containsBlank="1" containsNumber="1" minValue="21.347945205479451" maxValue="58.56164383561643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ul Merkus" refreshedDate="44843.452071412037" createdVersion="6" refreshedVersion="7" minRefreshableVersion="3" recordCount="210" xr:uid="{BB78C4F5-26CC-46C7-B3B1-D524204DB596}">
  <cacheSource type="worksheet">
    <worksheetSource name="Tabel1"/>
  </cacheSource>
  <cacheFields count="19">
    <cacheField name="Nr." numFmtId="1">
      <sharedItems containsString="0" containsBlank="1" containsNumber="1" containsInteger="1" minValue="1" maxValue="95"/>
    </cacheField>
    <cacheField name="Opus" numFmtId="0">
      <sharedItems containsBlank="1" containsMixedTypes="1" containsNumber="1" containsInteger="1" minValue="2" maxValue="89"/>
    </cacheField>
    <cacheField name="Sinfonietta Pastorale" numFmtId="0">
      <sharedItems containsBlank="1"/>
    </cacheField>
    <cacheField name="Bezetting" numFmtId="0">
      <sharedItems containsBlank="1"/>
    </cacheField>
    <cacheField name="TempoAand" numFmtId="0">
      <sharedItems containsBlank="1" count="44">
        <s v="Larghetto"/>
        <s v="Andante"/>
        <s v="Lent et soutenu"/>
        <s v="Andantino"/>
        <s v="Moderato"/>
        <s v="Allegretto"/>
        <s v="Andante grazioso"/>
        <s v="Largo"/>
        <s v="Allegro vivace"/>
        <s v="Andante moderato"/>
        <s v="Allegretto moderato"/>
        <s v="Siciliano"/>
        <s v="Grazioso"/>
        <s v="Andante sostenuto"/>
        <s v="Presto"/>
        <s v="Cantabile"/>
        <s v="Poco Adagio"/>
        <s v="Poco presto ma non troppo"/>
        <s v="Vlot"/>
        <s v="-"/>
        <s v="Rubato"/>
        <s v="Allegro con brio"/>
        <m/>
        <s v="Adagio"/>
        <s v="Moderately fast"/>
        <s v="Preludetta, fughetta"/>
        <s v="Preludetta, fughetta, coda"/>
        <s v="div."/>
        <s v="Andante teneramente"/>
        <s v="Placidamente"/>
        <s v="Larghetto, Rubato, Andante"/>
        <s v="Andante solenne"/>
        <s v="Tranquillo"/>
        <s v="Andante serena"/>
        <s v="Allegro moderato"/>
        <s v="Largheto, Andante"/>
        <s v="Vivace"/>
        <s v="Allegro"/>
        <s v="Adagietto"/>
        <s v="Lent et serein"/>
        <s v="Andante tranquillo"/>
        <s v="Marcato"/>
        <s v="Andante solemne"/>
        <s v="Andantino con moto"/>
      </sharedItems>
    </cacheField>
    <cacheField name="bpm" numFmtId="0">
      <sharedItems containsBlank="1" containsMixedTypes="1" containsNumber="1" containsInteger="1" minValue="35" maxValue="200" count="22">
        <m/>
        <n v="120"/>
        <n v="110"/>
        <n v="130"/>
        <n v="90"/>
        <n v="45"/>
        <n v="100"/>
        <n v="80"/>
        <n v="140"/>
        <s v="div."/>
        <n v="50"/>
        <n v="75"/>
        <n v="55"/>
        <n v="56"/>
        <n v="200"/>
        <n v="60"/>
        <n v="115"/>
        <n v="135"/>
        <n v="82"/>
        <n v="40"/>
        <n v="35"/>
        <s v="~120"/>
      </sharedItems>
    </cacheField>
    <cacheField name="Ontstaan" numFmtId="49">
      <sharedItems containsBlank="1"/>
    </cacheField>
    <cacheField name="Date" numFmtId="165">
      <sharedItems containsNonDate="0" containsDate="1" containsString="0" containsBlank="1" minDate="1983-01-01T00:00:00" maxDate="2022-09-02T00:00:00"/>
    </cacheField>
    <cacheField name="Jaar" numFmtId="0">
      <sharedItems containsString="0" containsBlank="1" containsNumber="1" containsInteger="1" minValue="1983" maxValue="2022"/>
    </cacheField>
    <cacheField name="Opgedragen aan" numFmtId="0">
      <sharedItems containsBlank="1"/>
    </cacheField>
    <cacheField name="Toonsoort" numFmtId="0">
      <sharedItems containsBlank="1"/>
    </cacheField>
    <cacheField name="ABCD" numFmtId="0">
      <sharedItems containsBlank="1"/>
    </cacheField>
    <cacheField name="Duur" numFmtId="0">
      <sharedItems containsNonDate="0" containsDate="1" containsString="0" containsBlank="1" minDate="1899-12-30T00:20:00" maxDate="1899-12-30T07:51:00"/>
    </cacheField>
    <cacheField name="ABduur" numFmtId="0">
      <sharedItems containsNonDate="0" containsDate="1" containsString="0" containsBlank="1" minDate="1899-12-30T01:30:00" maxDate="1899-12-30T05:15:00"/>
    </cacheField>
    <cacheField name="%" numFmtId="0">
      <sharedItems containsString="0" containsBlank="1" containsNumber="1" minValue="5.8823529411764608E-2" maxValue="0.96721311475409844"/>
    </cacheField>
    <cacheField name="#blz" numFmtId="0">
      <sharedItems containsString="0" containsBlank="1" containsNumber="1" containsInteger="1" minValue="1" maxValue="27"/>
    </cacheField>
    <cacheField name="#bars" numFmtId="0">
      <sharedItems containsString="0" containsBlank="1" containsNumber="1" containsInteger="1" minValue="8" maxValue="212"/>
    </cacheField>
    <cacheField name="bpp" numFmtId="0">
      <sharedItems containsString="0" containsBlank="1" containsNumber="1" minValue="3.8666666666666667" maxValue="50.5"/>
    </cacheField>
    <cacheField name="sep-61" numFmtId="166">
      <sharedItems containsSemiMixedTypes="0" containsString="0" containsNumber="1" minValue="-61.712328767123289" maxValue="61.04109589041095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ul Merkus" refreshedDate="45409.741679282408" createdVersion="3" refreshedVersion="8" recordCount="212" xr:uid="{00000000-000A-0000-FFFF-FFFF00000000}">
  <cacheSource type="worksheet">
    <worksheetSource ref="A1:S228" sheet="RawData"/>
  </cacheSource>
  <cacheFields count="19">
    <cacheField name="Nr." numFmtId="1">
      <sharedItems containsSemiMixedTypes="0" containsString="0" containsNumber="1" containsInteger="1" minValue="1" maxValue="94"/>
    </cacheField>
    <cacheField name="Opus" numFmtId="0">
      <sharedItems containsMixedTypes="1" containsNumber="1" containsInteger="1" minValue="2" maxValue="89" count="218">
        <s v="1n1"/>
        <s v="1n2"/>
        <s v="1n3"/>
        <n v="2"/>
        <s v="3n1"/>
        <s v="3n2"/>
        <n v="4"/>
        <n v="5"/>
        <s v="6n1"/>
        <n v="7"/>
        <n v="8"/>
        <s v="9p1"/>
        <s v="9p2"/>
        <s v="9p3"/>
        <n v="10"/>
        <s v="11n1"/>
        <s v="11n2"/>
        <n v="12"/>
        <n v="13"/>
        <n v="14"/>
        <n v="15"/>
        <n v="16"/>
        <n v="17"/>
        <n v="18"/>
        <n v="19"/>
        <n v="20"/>
        <n v="21"/>
        <n v="22"/>
        <s v="23p1"/>
        <s v="23p2"/>
        <s v="23p3"/>
        <s v="24n1"/>
        <s v="24n2"/>
        <s v="25n1"/>
        <s v="25n2"/>
        <s v="26n1p1"/>
        <s v="26n1p2"/>
        <s v="26n1p3"/>
        <s v="26n1p4"/>
        <s v="26n2p1"/>
        <s v="26n2p2"/>
        <s v="26n2p3"/>
        <s v="26n2p4"/>
        <s v="27n1"/>
        <s v="27n2"/>
        <s v="28n1"/>
        <s v="28n2"/>
        <s v="28n3"/>
        <s v="28n4"/>
        <s v="28n5"/>
        <s v="28n6"/>
        <n v="29"/>
        <s v="30n1"/>
        <s v="30n2"/>
        <s v="30n3"/>
        <s v="30n4"/>
        <n v="31"/>
        <n v="32"/>
        <s v="33n1"/>
        <s v="33n2"/>
        <s v="34n1"/>
        <s v="34n2"/>
        <s v="34n3"/>
        <s v="34n4"/>
        <s v="35n1"/>
        <s v="35n2"/>
        <s v="35n3"/>
        <n v="36"/>
        <s v="37n1"/>
        <s v="37n2"/>
        <s v="37n3"/>
        <s v="38v1"/>
        <s v="38v2"/>
        <n v="39"/>
        <s v="40n1"/>
        <s v="40n2"/>
        <s v="40n3"/>
        <s v="40n4"/>
        <s v="41n1"/>
        <s v="41n2"/>
        <n v="42"/>
        <n v="43"/>
        <s v="44n1"/>
        <s v="44n2"/>
        <s v="44n3"/>
        <n v="45"/>
        <n v="46"/>
        <s v="47n1"/>
        <s v="47n2"/>
        <s v="48n1"/>
        <s v="48n2"/>
        <s v="48n3"/>
        <n v="49"/>
        <n v="50"/>
        <s v="51n1"/>
        <s v="51n2"/>
        <n v="52"/>
        <s v="53n1"/>
        <s v="53n2"/>
        <s v="54n1"/>
        <s v="54n2"/>
        <n v="55"/>
        <s v="56n1"/>
        <s v="56n2"/>
        <n v="57"/>
        <n v="58"/>
        <s v="59n1"/>
        <s v="59n2"/>
        <s v="59n3"/>
        <s v="60p1"/>
        <s v="60p2"/>
        <s v="60p3"/>
        <s v="61n1"/>
        <s v="61n2"/>
        <s v="61n2p2"/>
        <s v="61n3"/>
        <s v="61n4"/>
        <n v="62"/>
        <s v="63n1"/>
        <s v="63n2"/>
        <s v="63n3"/>
        <s v="64n1"/>
        <s v="64n2"/>
        <s v="64n3"/>
        <s v="64n4"/>
        <n v="65"/>
        <n v="66"/>
        <n v="67"/>
        <s v="68n1"/>
        <s v="68n2"/>
        <s v="69n1"/>
        <s v="69n2"/>
        <s v="70n1"/>
        <s v="70n2"/>
        <s v="71n1"/>
        <s v="71n2"/>
        <s v="72n1"/>
        <s v="72n2"/>
        <s v="72n3"/>
        <s v="73n1"/>
        <s v="73n2"/>
        <s v="74n1"/>
        <s v="74n2"/>
        <s v="74n3"/>
        <s v="75n1"/>
        <s v="75n2"/>
        <s v="76n1"/>
        <s v="77n1"/>
        <s v="77n2"/>
        <s v="77n3"/>
        <s v="77n4"/>
        <s v="77n5"/>
        <s v="77n6"/>
        <s v="77n7"/>
        <s v="77n8"/>
        <s v="78n1"/>
        <s v="78n2"/>
        <s v="78n3"/>
        <s v="78n4"/>
        <s v="78n5"/>
        <s v="78n6"/>
        <s v="78n7"/>
        <s v="78n8"/>
        <s v="79n1"/>
        <s v="79n2"/>
        <s v="80n1"/>
        <s v="80n2"/>
        <s v="80n3"/>
        <s v="81n1"/>
        <s v="82n1"/>
        <s v="83n1"/>
        <s v="83n2"/>
        <s v="83n3"/>
        <s v="83n4"/>
        <s v="84n1"/>
        <s v="84n2"/>
        <s v="84n3"/>
        <s v="84n4"/>
        <s v="84n5"/>
        <s v="84n6"/>
        <s v="84n7"/>
        <s v="84n8"/>
        <s v="84n9"/>
        <s v="85n1"/>
        <s v="85n2"/>
        <s v="85n3"/>
        <s v="86n1"/>
        <s v="87n1"/>
        <s v="88n1"/>
        <s v="88n2"/>
        <s v="88n3"/>
        <s v="88n4"/>
        <s v="88n5"/>
        <n v="89"/>
        <s v="90n1"/>
        <s v="90n2"/>
        <s v="90n3"/>
        <s v="91n1"/>
        <s v="91n2"/>
        <s v="91n3"/>
        <s v="92n1"/>
        <s v="92n2"/>
        <s v="92n3"/>
        <s v="92n4"/>
        <s v="93n1"/>
        <s v="93n2"/>
        <s v="93n3"/>
        <s v="94n1"/>
        <s v="94n2"/>
        <s v="94n3"/>
        <n v="69" u="1"/>
        <n v="53" u="1"/>
        <n v="51" u="1"/>
        <n v="64" u="1"/>
        <n v="75" u="1"/>
        <n v="24" u="1"/>
        <n v="35" u="1"/>
        <n v="48" u="1"/>
      </sharedItems>
    </cacheField>
    <cacheField name="Sinfonietta Pastorale" numFmtId="0">
      <sharedItems/>
    </cacheField>
    <cacheField name="Bezetting" numFmtId="0">
      <sharedItems containsBlank="1" count="30">
        <s v="2 Fluiten"/>
        <s v="Fluit en piano"/>
        <s v="Piano solo"/>
        <s v="Cello en piano"/>
        <s v="Koor en piano"/>
        <s v="Zang en piano"/>
        <s v="Orkest"/>
        <s v="Piano 3-handig"/>
        <s v="Piano en orkest"/>
        <s v="Piano en koor"/>
        <s v="Strijkkwartet"/>
        <s v="Fluitkwartet"/>
        <s v="Koor, piano en altsax"/>
        <s v="Koor, piano en klarinet"/>
        <s v="Trompet en piano"/>
        <s v="Kwartet"/>
        <s v="Fluit solo"/>
        <s v="Orgel"/>
        <s v="AltSax en piano"/>
        <s v="Koor SSATB"/>
        <s v="Fluit trio en continuo"/>
        <s v="Zang en band"/>
        <s v="Koor"/>
        <s v="Zang duo TB"/>
        <s v="Zangduet"/>
        <s v="Ensemble"/>
        <s v="Piano"/>
        <s v="Vibrafoons"/>
        <m u="1"/>
        <s v="Koor, piano en clarinet" u="1"/>
      </sharedItems>
    </cacheField>
    <cacheField name="TempoAand" numFmtId="0">
      <sharedItems containsBlank="1"/>
    </cacheField>
    <cacheField name="bpm" numFmtId="0">
      <sharedItems containsBlank="1" containsMixedTypes="1" containsNumber="1" containsInteger="1" minValue="35" maxValue="200"/>
    </cacheField>
    <cacheField name="Ontstaan" numFmtId="49">
      <sharedItems/>
    </cacheField>
    <cacheField name="Date" numFmtId="165">
      <sharedItems containsSemiMixedTypes="0" containsNonDate="0" containsDate="1" containsString="0" minDate="1983-01-01T00:00:00" maxDate="2024-02-02T00:00:00"/>
    </cacheField>
    <cacheField name="Jaar" numFmtId="0">
      <sharedItems containsSemiMixedTypes="0" containsDate="1" containsString="0" containsMixedTypes="1" minDate="1900-01-10T14:39:04" maxDate="1900-01-06T14:40:04"/>
    </cacheField>
    <cacheField name="Opgedragen aan" numFmtId="0">
      <sharedItems containsBlank="1" count="29">
        <m/>
        <s v="José"/>
        <s v="Erik Satie"/>
        <s v="Machteld"/>
        <s v="Hans Bouwmeester"/>
        <s v="Marja"/>
        <s v="Bart"/>
        <s v="Annemieke"/>
        <s v="Mia"/>
        <s v="Floris"/>
        <s v="Otherwise"/>
        <s v="LittleLight"/>
        <s v="Ruurd"/>
        <s v="Anke &amp; Marianne"/>
        <s v="Alison"/>
        <s v="Esther"/>
        <s v="Erica"/>
        <s v="mijzelf"/>
        <s v="Erna"/>
        <s v="Corry"/>
        <s v="De Hooge Berkt"/>
        <s v="myself"/>
        <s v="moi même"/>
        <s v="Carina"/>
        <s v="Ties"/>
        <s v="Gerard"/>
        <s v="Karoline"/>
        <s v="Arianna quintet"/>
        <s v="pendant la nuit"/>
      </sharedItems>
    </cacheField>
    <cacheField name="Toonsoort" numFmtId="0">
      <sharedItems containsBlank="1"/>
    </cacheField>
    <cacheField name="ABCD" numFmtId="0">
      <sharedItems containsBlank="1" count="5">
        <s v="-"/>
        <s v="Wel"/>
        <s v="Miss."/>
        <s v="Niet"/>
        <m u="1"/>
      </sharedItems>
    </cacheField>
    <cacheField name="Duur" numFmtId="20">
      <sharedItems containsNonDate="0" containsDate="1" containsString="0" containsBlank="1" minDate="1899-12-30T00:35:00" maxDate="1899-12-30T07:51:00"/>
    </cacheField>
    <cacheField name="ABduur" numFmtId="0">
      <sharedItems containsNonDate="0" containsDate="1" containsString="0" containsBlank="1" minDate="1899-12-30T01:30:00" maxDate="1899-12-30T05:15:00"/>
    </cacheField>
    <cacheField name="%" numFmtId="0">
      <sharedItems containsString="0" containsBlank="1" containsNumber="1" minValue="5.8823529411764608E-2" maxValue="0.96721311475409844"/>
    </cacheField>
    <cacheField name="#blz" numFmtId="0">
      <sharedItems containsSemiMixedTypes="0" containsString="0" containsNumber="1" containsInteger="1" minValue="1" maxValue="27"/>
    </cacheField>
    <cacheField name="#bars" numFmtId="0">
      <sharedItems containsSemiMixedTypes="0" containsString="0" containsNumber="1" containsInteger="1" minValue="12" maxValue="212"/>
    </cacheField>
    <cacheField name="bpp" numFmtId="0">
      <sharedItems containsSemiMixedTypes="0" containsString="0" containsNumber="1" minValue="3.8666666666666667" maxValue="50.5"/>
    </cacheField>
    <cacheField name="sep-61" numFmtId="166">
      <sharedItems containsSemiMixedTypes="0" containsString="0" containsNumber="1" minValue="21.347945205479451" maxValue="62.46027397260274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1">
  <r>
    <n v="1"/>
    <s v="1n1"/>
    <x v="0"/>
    <s v="2 Fluiten"/>
    <x v="0"/>
    <s v="Jan. 1983"/>
    <d v="1983-01-01T00:00:00"/>
    <m/>
    <s v="A"/>
    <s v="-"/>
    <d v="1899-12-30T01:15:00"/>
    <m/>
    <m/>
    <n v="1"/>
    <n v="32"/>
    <n v="32"/>
    <n v="21.347945205479451"/>
  </r>
  <r>
    <n v="1"/>
    <s v="1n2"/>
    <x v="0"/>
    <s v="Fluit en piano"/>
    <x v="0"/>
    <s v="Jan. 1983"/>
    <d v="1983-01-01T00:00:00"/>
    <m/>
    <s v="Bes"/>
    <s v="-"/>
    <d v="1899-12-30T01:14:00"/>
    <m/>
    <m/>
    <n v="2"/>
    <n v="32"/>
    <n v="16"/>
    <n v="21.347945205479451"/>
  </r>
  <r>
    <n v="1"/>
    <s v="1n3"/>
    <x v="0"/>
    <s v="Fluit en piano"/>
    <x v="0"/>
    <s v="Jan. 1983"/>
    <d v="1983-01-01T00:00:00"/>
    <m/>
    <s v="G"/>
    <s v="-"/>
    <d v="1899-12-30T01:19:00"/>
    <m/>
    <m/>
    <n v="1"/>
    <n v="32"/>
    <n v="32"/>
    <n v="21.347945205479451"/>
  </r>
  <r>
    <n v="2"/>
    <n v="2"/>
    <x v="1"/>
    <s v="Piano solo"/>
    <x v="1"/>
    <s v="Jan. 1985"/>
    <d v="1985-01-01T00:00:00"/>
    <s v="José"/>
    <s v="Dm"/>
    <s v="Wel"/>
    <d v="1899-12-30T01:01:00"/>
    <d v="1899-12-30T02:00:00"/>
    <n v="0.96721311475409844"/>
    <n v="1"/>
    <n v="32"/>
    <n v="32"/>
    <n v="23.350684931506848"/>
  </r>
  <r>
    <n v="3"/>
    <s v="3n1"/>
    <x v="2"/>
    <s v="Piano solo"/>
    <x v="2"/>
    <s v="Juli 1985"/>
    <d v="1985-07-01T00:00:00"/>
    <s v="Erik Satie"/>
    <s v="C"/>
    <s v="Wel"/>
    <d v="1899-12-30T01:25:00"/>
    <d v="1899-12-30T01:45:00"/>
    <n v="0.23529411764705879"/>
    <n v="1"/>
    <n v="33"/>
    <n v="33"/>
    <n v="23.846575342465755"/>
  </r>
  <r>
    <n v="3"/>
    <s v="3n2"/>
    <x v="2"/>
    <s v="Cello en piano"/>
    <x v="2"/>
    <s v="Maart 2016"/>
    <d v="2016-03-01T00:00:00"/>
    <m/>
    <s v="C"/>
    <s v="-"/>
    <d v="1899-12-30T01:25:00"/>
    <m/>
    <m/>
    <n v="2"/>
    <n v="33"/>
    <n v="16.5"/>
    <n v="54.534246575342465"/>
  </r>
  <r>
    <n v="4"/>
    <n v="4"/>
    <x v="1"/>
    <s v="Fluit en piano"/>
    <x v="1"/>
    <s v="Sept. 1985"/>
    <d v="1985-09-01T00:00:00"/>
    <m/>
    <s v="Dm"/>
    <s v="-"/>
    <d v="1899-12-30T01:35:00"/>
    <m/>
    <m/>
    <n v="2"/>
    <n v="32"/>
    <n v="16"/>
    <n v="24.016438356164382"/>
  </r>
  <r>
    <n v="5"/>
    <n v="5"/>
    <x v="3"/>
    <s v="Fluit en piano"/>
    <x v="3"/>
    <s v="Sept. 1985"/>
    <d v="1985-09-01T00:00:00"/>
    <m/>
    <s v="Cm"/>
    <s v="-"/>
    <d v="1899-12-30T02:07:00"/>
    <m/>
    <m/>
    <n v="2"/>
    <n v="43"/>
    <n v="21.5"/>
    <n v="24.016438356164382"/>
  </r>
  <r>
    <n v="6"/>
    <s v="6n1"/>
    <x v="4"/>
    <s v="Koor en piano"/>
    <x v="4"/>
    <s v="Okt. 1985"/>
    <d v="1985-10-01T00:00:00"/>
    <m/>
    <s v="F/G"/>
    <s v="-"/>
    <d v="1899-12-30T01:30:00"/>
    <m/>
    <m/>
    <n v="7"/>
    <n v="57"/>
    <n v="8.1428571428571423"/>
    <n v="24.098630136986301"/>
  </r>
  <r>
    <n v="7"/>
    <n v="7"/>
    <x v="5"/>
    <s v="Fluit en piano"/>
    <x v="5"/>
    <s v="Okt. 1985"/>
    <d v="1985-10-01T00:00:00"/>
    <m/>
    <s v="Cm"/>
    <s v="-"/>
    <d v="1899-12-30T02:31:00"/>
    <m/>
    <m/>
    <n v="5"/>
    <n v="64"/>
    <n v="12.8"/>
    <n v="24.098630136986301"/>
  </r>
  <r>
    <n v="8"/>
    <n v="8"/>
    <x v="6"/>
    <s v="Zang en piano"/>
    <x v="1"/>
    <s v="Jan. 1986"/>
    <d v="1986-01-01T00:00:00"/>
    <m/>
    <s v="F"/>
    <s v="-"/>
    <d v="1899-12-30T01:46:00"/>
    <m/>
    <m/>
    <n v="2"/>
    <n v="32"/>
    <n v="16"/>
    <n v="24.350684931506848"/>
  </r>
  <r>
    <n v="9"/>
    <s v="9p1"/>
    <x v="7"/>
    <s v="Fluit en piano"/>
    <x v="6"/>
    <s v="Febr. 1986"/>
    <d v="1986-02-01T00:00:00"/>
    <m/>
    <s v="G"/>
    <s v="-"/>
    <d v="1899-12-30T02:43:00"/>
    <m/>
    <m/>
    <n v="5"/>
    <n v="72"/>
    <n v="14.4"/>
    <n v="24.435616438356163"/>
  </r>
  <r>
    <n v="9"/>
    <s v="9p2"/>
    <x v="8"/>
    <s v="Fluit en piano"/>
    <x v="7"/>
    <s v="Febr. 1986"/>
    <d v="1986-02-01T00:00:00"/>
    <m/>
    <s v="Em"/>
    <s v="-"/>
    <d v="1899-12-30T02:02:00"/>
    <m/>
    <m/>
    <n v="2"/>
    <n v="32"/>
    <n v="16"/>
    <n v="24.435616438356163"/>
  </r>
  <r>
    <n v="9"/>
    <s v="9p3"/>
    <x v="9"/>
    <s v="Fluit en piano"/>
    <x v="8"/>
    <s v="Febr. 1986"/>
    <d v="1986-02-01T00:00:00"/>
    <m/>
    <s v="G"/>
    <s v="-"/>
    <d v="1899-12-30T01:37:00"/>
    <m/>
    <m/>
    <n v="4"/>
    <n v="64"/>
    <n v="16"/>
    <n v="24.435616438356163"/>
  </r>
  <r>
    <n v="10"/>
    <n v="10"/>
    <x v="10"/>
    <s v="Zang en piano"/>
    <x v="9"/>
    <s v="Juli 1986"/>
    <d v="1986-07-01T00:00:00"/>
    <m/>
    <s v="Bm"/>
    <s v="-"/>
    <d v="1899-12-30T02:03:00"/>
    <m/>
    <m/>
    <n v="3"/>
    <n v="53"/>
    <n v="17.666666666666668"/>
    <n v="24.846575342465755"/>
  </r>
  <r>
    <n v="11"/>
    <s v="11n1"/>
    <x v="5"/>
    <s v="Piano solo"/>
    <x v="10"/>
    <s v="April 1986"/>
    <d v="1986-04-01T00:00:00"/>
    <s v="Machteld"/>
    <s v="C"/>
    <s v="Wel"/>
    <d v="1899-12-30T01:53:00"/>
    <d v="1899-12-30T02:30:00"/>
    <n v="0.32743362831858414"/>
    <n v="3"/>
    <n v="56"/>
    <n v="18.666666666666668"/>
    <n v="24.597260273972601"/>
  </r>
  <r>
    <n v="11"/>
    <s v="11n2"/>
    <x v="5"/>
    <s v="Fluit en piano"/>
    <x v="10"/>
    <s v="Juli 1986"/>
    <d v="1986-07-01T00:00:00"/>
    <m/>
    <s v="C"/>
    <s v="-"/>
    <d v="1899-12-30T02:03:00"/>
    <m/>
    <m/>
    <n v="4"/>
    <n v="56"/>
    <n v="14"/>
    <n v="24.846575342465755"/>
  </r>
  <r>
    <n v="12"/>
    <n v="12"/>
    <x v="1"/>
    <s v="Fluit en piano"/>
    <x v="1"/>
    <s v="Juli 1986"/>
    <d v="1986-07-01T00:00:00"/>
    <m/>
    <s v="Dm"/>
    <s v="-"/>
    <d v="1899-12-30T01:04:00"/>
    <m/>
    <m/>
    <n v="2"/>
    <n v="32"/>
    <n v="16"/>
    <n v="24.846575342465755"/>
  </r>
  <r>
    <n v="13"/>
    <n v="13"/>
    <x v="11"/>
    <s v="Fluit en piano"/>
    <x v="11"/>
    <s v="Juli 1986"/>
    <d v="1986-07-01T00:00:00"/>
    <m/>
    <s v="Em"/>
    <s v="-"/>
    <d v="1899-12-30T00:47:00"/>
    <m/>
    <m/>
    <n v="1"/>
    <n v="16"/>
    <n v="16"/>
    <n v="24.846575342465755"/>
  </r>
  <r>
    <n v="14"/>
    <n v="14"/>
    <x v="12"/>
    <s v="Zang en piano"/>
    <x v="1"/>
    <s v="Okt. 1986"/>
    <d v="1986-10-01T00:00:00"/>
    <m/>
    <s v="G"/>
    <s v="-"/>
    <d v="1899-12-30T00:56:00"/>
    <m/>
    <m/>
    <n v="2"/>
    <n v="18"/>
    <n v="9"/>
    <n v="25.098630136986301"/>
  </r>
  <r>
    <n v="15"/>
    <n v="15"/>
    <x v="13"/>
    <s v="Piano solo"/>
    <x v="1"/>
    <s v="Sept. 1994"/>
    <d v="1994-09-01T00:00:00"/>
    <s v="Hans Bouwmeester"/>
    <s v="Dm"/>
    <s v="Wel"/>
    <d v="1899-12-30T01:48:00"/>
    <d v="1899-12-30T02:25:00"/>
    <n v="0.3425925925925925"/>
    <n v="2"/>
    <n v="40"/>
    <n v="20"/>
    <n v="33.021917808219179"/>
  </r>
  <r>
    <n v="16"/>
    <n v="16"/>
    <x v="14"/>
    <s v="Piano solo"/>
    <x v="3"/>
    <s v="Juni 1995"/>
    <d v="1995-06-01T00:00:00"/>
    <m/>
    <s v="Gm"/>
    <s v="Miss."/>
    <d v="1899-12-30T00:58:00"/>
    <m/>
    <m/>
    <n v="2"/>
    <n v="33"/>
    <n v="16.5"/>
    <n v="33.769863013698632"/>
  </r>
  <r>
    <n v="17"/>
    <n v="17"/>
    <x v="15"/>
    <s v="Piano solo"/>
    <x v="12"/>
    <s v="Juli 1995"/>
    <d v="1995-07-01T00:00:00"/>
    <m/>
    <s v="Cm"/>
    <s v="Niet"/>
    <d v="1899-12-30T01:23:00"/>
    <m/>
    <m/>
    <n v="2"/>
    <n v="40"/>
    <n v="20"/>
    <n v="33.852054794520548"/>
  </r>
  <r>
    <n v="18"/>
    <n v="18"/>
    <x v="16"/>
    <s v="Piano solo"/>
    <x v="0"/>
    <s v="Okt. 1996"/>
    <d v="1996-10-01T00:00:00"/>
    <m/>
    <s v="Am"/>
    <s v="Wel"/>
    <d v="1899-12-30T01:33:00"/>
    <d v="1899-12-30T02:20:00"/>
    <n v="0.50537634408602139"/>
    <n v="2"/>
    <n v="32"/>
    <n v="16"/>
    <n v="35.106849315068494"/>
  </r>
  <r>
    <n v="19"/>
    <n v="19"/>
    <x v="17"/>
    <s v="Piano solo"/>
    <x v="4"/>
    <s v="Jan. 1997"/>
    <d v="1997-01-01T00:00:00"/>
    <m/>
    <s v="Es"/>
    <s v="Niet"/>
    <d v="1899-12-30T01:21:00"/>
    <m/>
    <m/>
    <n v="2"/>
    <n v="32"/>
    <n v="16"/>
    <n v="35.358904109589041"/>
  </r>
  <r>
    <n v="20"/>
    <n v="20"/>
    <x v="18"/>
    <s v="Piano solo"/>
    <x v="4"/>
    <s v="Jan. 1998"/>
    <d v="1998-01-01T00:00:00"/>
    <m/>
    <s v="Dm"/>
    <s v="Niet"/>
    <d v="1899-12-30T01:35:00"/>
    <m/>
    <m/>
    <n v="3"/>
    <n v="48"/>
    <n v="16"/>
    <n v="36.358904109589041"/>
  </r>
  <r>
    <n v="21"/>
    <n v="21"/>
    <x v="19"/>
    <s v="Piano solo"/>
    <x v="13"/>
    <s v="Mei 1998"/>
    <d v="1999-05-01T00:00:00"/>
    <m/>
    <s v="Em"/>
    <s v="Wel"/>
    <d v="1899-12-30T03:55:00"/>
    <d v="1899-12-30T04:45:00"/>
    <n v="0.21276595744680843"/>
    <n v="5"/>
    <n v="80"/>
    <n v="16"/>
    <n v="37.68767123287671"/>
  </r>
  <r>
    <n v="22"/>
    <n v="22"/>
    <x v="20"/>
    <s v="Zang en piano"/>
    <x v="1"/>
    <s v="Maart 1999"/>
    <d v="1999-03-01T00:00:00"/>
    <m/>
    <s v="div."/>
    <s v="-"/>
    <d v="1899-12-30T03:43:00"/>
    <m/>
    <m/>
    <n v="5"/>
    <n v="80"/>
    <n v="16"/>
    <n v="37.520547945205479"/>
  </r>
  <r>
    <n v="23"/>
    <s v="23p1"/>
    <x v="21"/>
    <s v="Piano solo"/>
    <x v="5"/>
    <s v="Okt. 1999"/>
    <d v="1999-10-01T00:00:00"/>
    <s v="Marja"/>
    <s v="F"/>
    <s v="Niet"/>
    <d v="1899-12-30T02:13:00"/>
    <m/>
    <m/>
    <n v="5"/>
    <n v="80"/>
    <n v="16"/>
    <n v="38.106849315068494"/>
  </r>
  <r>
    <n v="23"/>
    <s v="23p2"/>
    <x v="22"/>
    <s v="Piano solo"/>
    <x v="0"/>
    <s v="Aug. 1999"/>
    <d v="1999-08-01T00:00:00"/>
    <m/>
    <s v="Fm"/>
    <s v="Niet"/>
    <d v="1899-12-30T02:34:00"/>
    <m/>
    <m/>
    <n v="4"/>
    <n v="64"/>
    <n v="16"/>
    <n v="37.939726027397263"/>
  </r>
  <r>
    <n v="23"/>
    <s v="23p3"/>
    <x v="23"/>
    <s v="Piano solo"/>
    <x v="14"/>
    <s v="Okt. 1999"/>
    <d v="1999-10-01T00:00:00"/>
    <m/>
    <s v="F"/>
    <s v="Niet"/>
    <d v="1899-12-30T01:20:00"/>
    <m/>
    <m/>
    <n v="3"/>
    <n v="48"/>
    <n v="16"/>
    <n v="38.106849315068494"/>
  </r>
  <r>
    <n v="24"/>
    <n v="24"/>
    <x v="24"/>
    <s v="Piano solo"/>
    <x v="15"/>
    <s v="Okt. 1999"/>
    <d v="1999-10-01T00:00:00"/>
    <m/>
    <s v="Gm"/>
    <s v="Niet"/>
    <d v="1899-12-30T02:56:00"/>
    <m/>
    <m/>
    <n v="6"/>
    <n v="97"/>
    <n v="16.166666666666668"/>
    <n v="38.106849315068494"/>
  </r>
  <r>
    <n v="25"/>
    <s v="25n1"/>
    <x v="25"/>
    <s v="Zang en piano"/>
    <x v="4"/>
    <s v="Mei 2000"/>
    <d v="2000-05-01T00:00:00"/>
    <m/>
    <s v="Fm"/>
    <s v="-"/>
    <d v="1899-12-30T03:08:00"/>
    <m/>
    <m/>
    <n v="6"/>
    <n v="71"/>
    <n v="11.833333333333334"/>
    <n v="38.69041095890411"/>
  </r>
  <r>
    <n v="25"/>
    <s v="25n2"/>
    <x v="26"/>
    <s v="Zang en piano"/>
    <x v="5"/>
    <s v="Sept. 2000"/>
    <d v="2000-09-01T00:00:00"/>
    <m/>
    <s v="div."/>
    <s v="-"/>
    <d v="1899-12-30T04:25:00"/>
    <m/>
    <m/>
    <n v="8"/>
    <n v="97"/>
    <n v="12.125"/>
    <n v="39.027397260273972"/>
  </r>
  <r>
    <n v="26"/>
    <s v="26n1p1"/>
    <x v="27"/>
    <s v="Piano 3-handig"/>
    <x v="16"/>
    <s v="Dec. 2000"/>
    <d v="2000-12-01T00:00:00"/>
    <m/>
    <s v="Dm"/>
    <s v="-"/>
    <m/>
    <m/>
    <m/>
    <n v="2"/>
    <n v="16"/>
    <n v="8"/>
    <n v="39.276712328767125"/>
  </r>
  <r>
    <n v="26"/>
    <s v="26n1p2"/>
    <x v="28"/>
    <s v="Piano 3-handig"/>
    <x v="5"/>
    <s v="Dec. 2000"/>
    <d v="2000-12-01T00:00:00"/>
    <m/>
    <s v="Em"/>
    <s v="-"/>
    <m/>
    <m/>
    <m/>
    <n v="1"/>
    <n v="16"/>
    <n v="16"/>
    <n v="39.276712328767125"/>
  </r>
  <r>
    <n v="26"/>
    <s v="26n1p3"/>
    <x v="29"/>
    <s v="Piano 3-handig"/>
    <x v="1"/>
    <s v="Dec. 2000"/>
    <d v="2000-12-01T00:00:00"/>
    <m/>
    <s v="Am"/>
    <s v="-"/>
    <m/>
    <m/>
    <m/>
    <n v="2"/>
    <n v="24"/>
    <n v="12"/>
    <n v="39.276712328767125"/>
  </r>
  <r>
    <n v="26"/>
    <s v="26n1p4"/>
    <x v="30"/>
    <s v="Piano 3-handig"/>
    <x v="17"/>
    <s v="Dec. 2000"/>
    <d v="2000-12-01T00:00:00"/>
    <m/>
    <s v="F"/>
    <s v="-"/>
    <m/>
    <m/>
    <m/>
    <n v="2"/>
    <n v="32"/>
    <n v="16"/>
    <n v="39.276712328767125"/>
  </r>
  <r>
    <n v="26"/>
    <s v="26n2p1"/>
    <x v="27"/>
    <s v="Piano solo"/>
    <x v="16"/>
    <s v="Dec. 2000"/>
    <d v="2000-12-01T00:00:00"/>
    <m/>
    <s v="Dm"/>
    <s v="Niet"/>
    <m/>
    <m/>
    <m/>
    <n v="1"/>
    <n v="16"/>
    <n v="16"/>
    <n v="39.276712328767125"/>
  </r>
  <r>
    <n v="26"/>
    <s v="26n2p2"/>
    <x v="28"/>
    <s v="Piano solo"/>
    <x v="5"/>
    <s v="Dec. 2000"/>
    <d v="2000-12-01T00:00:00"/>
    <m/>
    <s v="Em"/>
    <s v="Niet"/>
    <m/>
    <m/>
    <m/>
    <n v="1"/>
    <n v="16"/>
    <n v="16"/>
    <n v="39.276712328767125"/>
  </r>
  <r>
    <n v="26"/>
    <s v="26n2p3"/>
    <x v="29"/>
    <s v="Piano solo"/>
    <x v="1"/>
    <s v="Dec. 2000"/>
    <d v="2000-12-01T00:00:00"/>
    <m/>
    <s v="Am"/>
    <s v="Niet"/>
    <m/>
    <m/>
    <m/>
    <n v="1"/>
    <n v="24"/>
    <n v="24"/>
    <n v="39.276712328767125"/>
  </r>
  <r>
    <n v="26"/>
    <s v="26n2p4"/>
    <x v="30"/>
    <s v="Piano solo"/>
    <x v="17"/>
    <s v="Dec. 2000"/>
    <d v="2000-12-01T00:00:00"/>
    <m/>
    <s v="F"/>
    <s v="Niet"/>
    <m/>
    <m/>
    <m/>
    <n v="1"/>
    <n v="32"/>
    <n v="32"/>
    <n v="39.276712328767125"/>
  </r>
  <r>
    <n v="27"/>
    <s v="27n1"/>
    <x v="31"/>
    <s v="Zang en piano"/>
    <x v="18"/>
    <s v="Jan. 2001"/>
    <d v="2001-01-01T00:00:00"/>
    <s v="Bart"/>
    <s v="Dm"/>
    <s v="-"/>
    <m/>
    <m/>
    <m/>
    <n v="1"/>
    <n v="16"/>
    <n v="16"/>
    <n v="39.361643835616441"/>
  </r>
  <r>
    <n v="27"/>
    <s v="27n2"/>
    <x v="32"/>
    <s v="Piano solo"/>
    <x v="19"/>
    <s v="Febr. 2001"/>
    <d v="2001-02-01T00:00:00"/>
    <m/>
    <s v="Dm"/>
    <s v="Niet"/>
    <m/>
    <m/>
    <m/>
    <n v="1"/>
    <n v="16"/>
    <n v="16"/>
    <n v="39.446575342465756"/>
  </r>
  <r>
    <n v="28"/>
    <s v="28n1"/>
    <x v="33"/>
    <s v="Piano solo"/>
    <x v="10"/>
    <s v="Maart 2001"/>
    <d v="2001-03-01T00:00:00"/>
    <s v="Annemieke"/>
    <s v="Gm"/>
    <s v="Niet"/>
    <m/>
    <m/>
    <m/>
    <n v="6"/>
    <n v="96"/>
    <n v="16"/>
    <n v="39.523287671232879"/>
  </r>
  <r>
    <n v="28"/>
    <s v="28n2"/>
    <x v="34"/>
    <s v="Piano solo"/>
    <x v="20"/>
    <s v="Febr. 2001"/>
    <d v="2001-01-01T00:00:00"/>
    <m/>
    <s v="D"/>
    <s v="Miss."/>
    <m/>
    <m/>
    <m/>
    <n v="3"/>
    <n v="48"/>
    <n v="16"/>
    <n v="39.361643835616441"/>
  </r>
  <r>
    <n v="28"/>
    <s v="28n3"/>
    <x v="35"/>
    <s v="Piano solo"/>
    <x v="21"/>
    <s v="Maart 2001"/>
    <d v="2001-03-01T00:00:00"/>
    <m/>
    <s v="Gm"/>
    <s v="Niet"/>
    <m/>
    <m/>
    <m/>
    <n v="5"/>
    <n v="65"/>
    <n v="13"/>
    <n v="39.523287671232879"/>
  </r>
  <r>
    <n v="29"/>
    <n v="29"/>
    <x v="36"/>
    <s v="Piano en koor"/>
    <x v="19"/>
    <s v="April 2001"/>
    <d v="2001-04-01T00:00:00"/>
    <m/>
    <s v="C"/>
    <s v="-"/>
    <m/>
    <m/>
    <m/>
    <n v="3"/>
    <n v="31"/>
    <n v="10.333333333333334"/>
    <n v="39.608219178082194"/>
  </r>
  <r>
    <n v="30"/>
    <s v="30n1"/>
    <x v="37"/>
    <s v="Piano solo"/>
    <x v="5"/>
    <s v="Juni 2001"/>
    <d v="2001-06-01T00:00:00"/>
    <s v="Mia"/>
    <s v="div."/>
    <s v="Niet"/>
    <m/>
    <m/>
    <m/>
    <n v="3"/>
    <n v="49"/>
    <n v="16.333333333333332"/>
    <n v="39.775342465753425"/>
  </r>
  <r>
    <n v="30"/>
    <s v="30n2"/>
    <x v="38"/>
    <s v="Piano solo"/>
    <x v="22"/>
    <s v="Nov 2001"/>
    <d v="2001-11-01T00:00:00"/>
    <s v="Mia"/>
    <s v="Em"/>
    <s v="Niet"/>
    <d v="1899-12-30T00:51:00"/>
    <m/>
    <m/>
    <n v="1"/>
    <n v="12"/>
    <n v="12"/>
    <n v="40.194520547945203"/>
  </r>
  <r>
    <n v="30"/>
    <s v="30n3"/>
    <x v="39"/>
    <s v="Piano solo"/>
    <x v="22"/>
    <s v="Dec 2016"/>
    <d v="2016-12-01T00:00:00"/>
    <m/>
    <s v="Em"/>
    <s v="Wel"/>
    <d v="1899-12-30T01:25:00"/>
    <d v="1899-12-30T01:30:00"/>
    <n v="5.8823529411764608E-2"/>
    <n v="2"/>
    <n v="16"/>
    <n v="8"/>
    <n v="55.287671232876711"/>
  </r>
  <r>
    <n v="30"/>
    <s v="30n4"/>
    <x v="40"/>
    <s v="Cello en piano"/>
    <x v="22"/>
    <s v="Dec 2016"/>
    <d v="2016-12-01T00:00:00"/>
    <m/>
    <s v="Em"/>
    <s v="Niet"/>
    <m/>
    <m/>
    <m/>
    <n v="3"/>
    <n v="38"/>
    <n v="12.666666666666666"/>
    <n v="55.287671232876711"/>
  </r>
  <r>
    <n v="31"/>
    <n v="31"/>
    <x v="41"/>
    <s v="Piano solo"/>
    <x v="1"/>
    <s v="Aug. 2001"/>
    <d v="2001-08-01T00:00:00"/>
    <s v="Floris"/>
    <s v="div."/>
    <s v="Niet"/>
    <m/>
    <m/>
    <m/>
    <n v="1"/>
    <n v="24"/>
    <n v="24"/>
    <n v="39.942465753424656"/>
  </r>
  <r>
    <n v="32"/>
    <n v="32"/>
    <x v="42"/>
    <s v="Koor en piano"/>
    <x v="23"/>
    <s v="Dec. 2001"/>
    <d v="2001-12-01T00:00:00"/>
    <s v="Otherwise"/>
    <s v="Cm"/>
    <s v="-"/>
    <m/>
    <m/>
    <m/>
    <n v="5"/>
    <n v="59"/>
    <n v="11.8"/>
    <n v="40.276712328767125"/>
  </r>
  <r>
    <n v="33"/>
    <s v="33n1"/>
    <x v="43"/>
    <s v="Koor en piano"/>
    <x v="19"/>
    <s v="Jan. 2002"/>
    <d v="2002-01-01T00:00:00"/>
    <m/>
    <s v="D"/>
    <s v="-"/>
    <m/>
    <m/>
    <m/>
    <n v="2"/>
    <n v="24"/>
    <n v="12"/>
    <n v="40.361643835616441"/>
  </r>
  <r>
    <n v="33"/>
    <s v="33n2"/>
    <x v="43"/>
    <s v="Koor en piano"/>
    <x v="4"/>
    <s v="Aug. 2011"/>
    <d v="2011-08-01T00:00:00"/>
    <s v="LittleLight"/>
    <s v="Dm"/>
    <s v="-"/>
    <m/>
    <m/>
    <m/>
    <n v="2"/>
    <n v="24"/>
    <n v="12"/>
    <n v="49.947945205479449"/>
  </r>
  <r>
    <n v="34"/>
    <s v="34n1"/>
    <x v="44"/>
    <s v="Zang en piano"/>
    <x v="4"/>
    <s v="April 2002"/>
    <d v="2002-04-01T00:00:00"/>
    <m/>
    <s v="G"/>
    <s v="-"/>
    <m/>
    <m/>
    <m/>
    <n v="3"/>
    <n v="20"/>
    <n v="6.666666666666667"/>
    <n v="40.608219178082194"/>
  </r>
  <r>
    <n v="34"/>
    <s v="34n2"/>
    <x v="45"/>
    <s v="Zang en piano"/>
    <x v="4"/>
    <s v="April 2002"/>
    <d v="2002-04-01T00:00:00"/>
    <m/>
    <s v="G"/>
    <s v="-"/>
    <m/>
    <m/>
    <m/>
    <n v="1"/>
    <n v="12"/>
    <n v="12"/>
    <n v="40.608219178082194"/>
  </r>
  <r>
    <n v="34"/>
    <s v="34n3"/>
    <x v="46"/>
    <s v="Zang en piano"/>
    <x v="5"/>
    <s v="April 2002"/>
    <d v="2002-04-01T00:00:00"/>
    <m/>
    <s v="G"/>
    <s v="-"/>
    <m/>
    <m/>
    <m/>
    <n v="1"/>
    <n v="16"/>
    <n v="16"/>
    <n v="40.608219178082194"/>
  </r>
  <r>
    <n v="34"/>
    <s v="34n4"/>
    <x v="47"/>
    <s v="Zang en piano"/>
    <x v="3"/>
    <s v="April 2002"/>
    <d v="2002-04-01T00:00:00"/>
    <m/>
    <s v="F"/>
    <s v="-"/>
    <m/>
    <m/>
    <m/>
    <n v="4"/>
    <n v="45"/>
    <n v="11.25"/>
    <n v="40.608219178082194"/>
  </r>
  <r>
    <n v="35"/>
    <n v="35"/>
    <x v="48"/>
    <s v="Kwartet"/>
    <x v="24"/>
    <s v="Juli 2002"/>
    <d v="2002-07-01T00:00:00"/>
    <m/>
    <s v="div."/>
    <s v="-"/>
    <m/>
    <m/>
    <m/>
    <n v="3"/>
    <n v="25"/>
    <n v="8.3333333333333339"/>
    <n v="40.857534246575341"/>
  </r>
  <r>
    <n v="36"/>
    <n v="36"/>
    <x v="49"/>
    <s v="Koor en piano"/>
    <x v="25"/>
    <s v="Sept. 2002"/>
    <d v="2002-09-01T00:00:00"/>
    <m/>
    <s v="Gm"/>
    <s v="-"/>
    <m/>
    <m/>
    <m/>
    <n v="4"/>
    <n v="61"/>
    <n v="15.25"/>
    <n v="41.027397260273972"/>
  </r>
  <r>
    <n v="37"/>
    <s v="37n1"/>
    <x v="50"/>
    <s v="Koor en piano"/>
    <x v="1"/>
    <s v="Dec. 2002"/>
    <d v="2002-12-01T00:00:00"/>
    <s v="Otherwise"/>
    <s v="G"/>
    <s v="-"/>
    <m/>
    <m/>
    <m/>
    <n v="4"/>
    <n v="62"/>
    <n v="15.5"/>
    <n v="41.276712328767125"/>
  </r>
  <r>
    <n v="37"/>
    <s v="37n2"/>
    <x v="50"/>
    <s v="Koor, piano en altsax"/>
    <x v="1"/>
    <s v="April 2004"/>
    <d v="2004-04-01T00:00:00"/>
    <s v="Otherwise"/>
    <s v="G"/>
    <s v="-"/>
    <m/>
    <m/>
    <m/>
    <n v="4"/>
    <n v="62"/>
    <n v="15.5"/>
    <n v="42.610958904109587"/>
  </r>
  <r>
    <n v="37"/>
    <s v="37n3"/>
    <x v="50"/>
    <s v="Koor, piano en klarinet"/>
    <x v="1"/>
    <s v="Nov 2004"/>
    <d v="2004-11-01T00:00:00"/>
    <s v="Otherwise"/>
    <s v="G"/>
    <s v="-"/>
    <m/>
    <m/>
    <m/>
    <n v="4"/>
    <n v="62"/>
    <n v="15.5"/>
    <n v="43.197260273972603"/>
  </r>
  <r>
    <n v="38"/>
    <s v="38v1"/>
    <x v="51"/>
    <s v="Trompet en piano"/>
    <x v="4"/>
    <s v="Febr. 2003"/>
    <d v="2003-02-01T00:00:00"/>
    <s v="Ruurd"/>
    <s v="Es"/>
    <s v="-"/>
    <m/>
    <m/>
    <m/>
    <n v="4"/>
    <n v="64"/>
    <n v="16"/>
    <n v="41.446575342465756"/>
  </r>
  <r>
    <n v="38"/>
    <s v="38v2"/>
    <x v="51"/>
    <s v="Trompet en piano"/>
    <x v="4"/>
    <s v="Sept. 2003"/>
    <d v="2003-09-01T00:00:00"/>
    <s v="Ruurd"/>
    <s v="Es"/>
    <s v="-"/>
    <m/>
    <m/>
    <m/>
    <n v="5"/>
    <n v="86"/>
    <n v="17.2"/>
    <n v="42.027397260273972"/>
  </r>
  <r>
    <n v="39"/>
    <n v="39"/>
    <x v="52"/>
    <s v="Zang en piano"/>
    <x v="4"/>
    <s v="Juni 2003"/>
    <d v="2003-06-01T00:00:00"/>
    <s v="Anke &amp; Marianne"/>
    <s v="C"/>
    <s v="-"/>
    <m/>
    <m/>
    <m/>
    <n v="9"/>
    <n v="121"/>
    <n v="13.444444444444445"/>
    <n v="41.775342465753425"/>
  </r>
  <r>
    <n v="40"/>
    <s v="40n1"/>
    <x v="53"/>
    <s v="Piano solo"/>
    <x v="22"/>
    <s v="Aug. 2003"/>
    <d v="2003-08-01T00:00:00"/>
    <m/>
    <s v="div."/>
    <s v="Miss."/>
    <m/>
    <m/>
    <m/>
    <n v="6"/>
    <n v="86"/>
    <n v="14.333333333333334"/>
    <n v="41.942465753424656"/>
  </r>
  <r>
    <n v="40"/>
    <s v="40n2"/>
    <x v="54"/>
    <s v="Piano solo"/>
    <x v="26"/>
    <s v="Juni 2004"/>
    <d v="2004-06-01T00:00:00"/>
    <m/>
    <s v="D"/>
    <s v="Miss."/>
    <m/>
    <m/>
    <m/>
    <n v="4"/>
    <n v="64"/>
    <n v="16"/>
    <n v="42.778082191780825"/>
  </r>
  <r>
    <n v="40"/>
    <s v="40n3"/>
    <x v="55"/>
    <s v="Piano solo"/>
    <x v="27"/>
    <s v="Juli 2004"/>
    <d v="2004-07-01T00:00:00"/>
    <m/>
    <s v="Cm"/>
    <s v="Miss."/>
    <m/>
    <m/>
    <m/>
    <n v="5"/>
    <n v="80"/>
    <n v="16"/>
    <n v="42.860273972602741"/>
  </r>
  <r>
    <n v="40"/>
    <s v="40n4"/>
    <x v="56"/>
    <s v="Fluit en piano"/>
    <x v="27"/>
    <s v="Augustus 2019"/>
    <d v="2019-08-01T00:00:00"/>
    <m/>
    <s v="Cm"/>
    <s v="-"/>
    <m/>
    <m/>
    <m/>
    <n v="5"/>
    <n v="80"/>
    <n v="16"/>
    <n v="57.953424657534249"/>
  </r>
  <r>
    <n v="41"/>
    <s v="41n1"/>
    <x v="57"/>
    <s v="Zang en piano"/>
    <x v="19"/>
    <s v="Sept. 2004"/>
    <d v="2004-09-01T00:00:00"/>
    <s v="Alison"/>
    <s v="Gm"/>
    <s v="-"/>
    <m/>
    <m/>
    <m/>
    <n v="2"/>
    <n v="32"/>
    <n v="16"/>
    <n v="43.030136986301372"/>
  </r>
  <r>
    <n v="41"/>
    <s v="41n2"/>
    <x v="57"/>
    <s v="Piano solo"/>
    <x v="19"/>
    <s v="Sept. 2004"/>
    <d v="2004-09-01T00:00:00"/>
    <s v="Alison"/>
    <s v="Gm"/>
    <s v="Niet"/>
    <m/>
    <m/>
    <m/>
    <n v="2"/>
    <n v="32"/>
    <n v="16"/>
    <n v="43.030136986301372"/>
  </r>
  <r>
    <n v="42"/>
    <n v="42"/>
    <x v="58"/>
    <s v="Zang en piano"/>
    <x v="1"/>
    <s v="Juli 2005"/>
    <d v="2005-07-01T00:00:00"/>
    <m/>
    <s v="div."/>
    <s v="-"/>
    <m/>
    <m/>
    <m/>
    <n v="7"/>
    <n v="116"/>
    <n v="16.571428571428573"/>
    <n v="43.860273972602741"/>
  </r>
  <r>
    <n v="43"/>
    <n v="43"/>
    <x v="59"/>
    <s v="Piano solo"/>
    <x v="28"/>
    <s v="Juni 2005"/>
    <d v="2005-06-01T00:00:00"/>
    <m/>
    <m/>
    <s v="Niet"/>
    <m/>
    <m/>
    <m/>
    <n v="4"/>
    <n v="86"/>
    <n v="21.5"/>
    <n v="43.778082191780825"/>
  </r>
  <r>
    <n v="44"/>
    <s v="44n1"/>
    <x v="60"/>
    <s v="Piano solo"/>
    <x v="22"/>
    <s v="Maart 2006"/>
    <d v="2006-03-01T00:00:00"/>
    <s v="Esther"/>
    <s v="F"/>
    <s v="Niet"/>
    <m/>
    <m/>
    <m/>
    <n v="3"/>
    <n v="48"/>
    <n v="16"/>
    <n v="44.526027397260272"/>
  </r>
  <r>
    <n v="44"/>
    <s v="44n2"/>
    <x v="60"/>
    <s v="Piano solo"/>
    <x v="22"/>
    <s v="Juni 2006"/>
    <d v="2006-03-01T00:00:00"/>
    <s v="Esther"/>
    <s v="F"/>
    <s v="Wel"/>
    <d v="1899-12-30T01:40:00"/>
    <d v="1899-12-30T02:40:00"/>
    <n v="0.6000000000000002"/>
    <n v="2"/>
    <n v="32"/>
    <n v="16"/>
    <n v="44.526027397260272"/>
  </r>
  <r>
    <n v="44"/>
    <s v="44n2"/>
    <x v="61"/>
    <s v="Fluit en piano"/>
    <x v="22"/>
    <s v="Juni 2006"/>
    <d v="2006-03-01T00:00:00"/>
    <s v="Esther"/>
    <s v="F"/>
    <s v="Niet"/>
    <m/>
    <m/>
    <m/>
    <n v="2"/>
    <n v="32"/>
    <n v="16"/>
    <n v="44.526027397260272"/>
  </r>
  <r>
    <n v="44"/>
    <s v="44n3"/>
    <x v="61"/>
    <s v="Cello en piano"/>
    <x v="22"/>
    <s v="Mei 2018"/>
    <d v="2018-05-01T00:00:00"/>
    <s v="Esther"/>
    <s v="F"/>
    <s v="Niet"/>
    <m/>
    <m/>
    <m/>
    <n v="2"/>
    <n v="32"/>
    <n v="16"/>
    <n v="56.701369863013696"/>
  </r>
  <r>
    <n v="45"/>
    <n v="45"/>
    <x v="62"/>
    <s v="Fluit en piano"/>
    <x v="5"/>
    <s v="Juni 2006"/>
    <d v="2006-06-01T00:00:00"/>
    <m/>
    <s v="G"/>
    <s v="-"/>
    <m/>
    <m/>
    <m/>
    <n v="6"/>
    <n v="104"/>
    <n v="17.333333333333332"/>
    <n v="44.778082191780825"/>
  </r>
  <r>
    <n v="46"/>
    <n v="46"/>
    <x v="63"/>
    <s v="Piano solo"/>
    <x v="1"/>
    <s v="Dec. 2006"/>
    <d v="2006-12-01T00:00:00"/>
    <m/>
    <m/>
    <s v="Miss."/>
    <m/>
    <m/>
    <m/>
    <n v="6"/>
    <n v="94"/>
    <n v="15.666666666666666"/>
    <n v="45.279452054794518"/>
  </r>
  <r>
    <n v="47"/>
    <s v="47n1"/>
    <x v="27"/>
    <s v="Kwartet"/>
    <x v="1"/>
    <s v="Jan. 2007"/>
    <d v="2007-01-01T00:00:00"/>
    <m/>
    <m/>
    <s v="-"/>
    <m/>
    <m/>
    <m/>
    <n v="4"/>
    <n v="32"/>
    <n v="8"/>
    <n v="45.364383561643834"/>
  </r>
  <r>
    <n v="47"/>
    <s v="47n2"/>
    <x v="27"/>
    <s v="Piano solo"/>
    <x v="1"/>
    <s v="Jan. 2007"/>
    <d v="2007-01-01T00:00:00"/>
    <m/>
    <m/>
    <s v="Miss."/>
    <m/>
    <m/>
    <m/>
    <n v="2"/>
    <n v="32"/>
    <n v="16"/>
    <n v="45.364383561643834"/>
  </r>
  <r>
    <n v="48"/>
    <s v="48n1"/>
    <x v="64"/>
    <s v="Fluit solo"/>
    <x v="20"/>
    <s v="Jan. 2007"/>
    <d v="2007-01-01T00:00:00"/>
    <m/>
    <s v="Dm"/>
    <s v="-"/>
    <m/>
    <m/>
    <m/>
    <n v="1"/>
    <n v="27"/>
    <n v="27"/>
    <n v="45.364383561643834"/>
  </r>
  <r>
    <n v="48"/>
    <s v="48n2"/>
    <x v="65"/>
    <s v="Fluit solo"/>
    <x v="20"/>
    <s v="Mei 2019"/>
    <d v="2019-05-01T00:00:00"/>
    <m/>
    <s v="Bm"/>
    <s v="-"/>
    <m/>
    <m/>
    <m/>
    <n v="2"/>
    <n v="48"/>
    <n v="24"/>
    <n v="57.701369863013696"/>
  </r>
  <r>
    <n v="48"/>
    <s v="48n3"/>
    <x v="66"/>
    <s v="Fluit solo"/>
    <x v="29"/>
    <s v="Augustus 2019"/>
    <d v="2019-08-01T00:00:00"/>
    <m/>
    <s v="Gm"/>
    <s v="-"/>
    <m/>
    <m/>
    <m/>
    <n v="2"/>
    <n v="96"/>
    <n v="48"/>
    <n v="57.953424657534249"/>
  </r>
  <r>
    <n v="49"/>
    <n v="49"/>
    <x v="67"/>
    <s v="Piano solo"/>
    <x v="30"/>
    <s v="Jan. 2007"/>
    <d v="2007-01-01T00:00:00"/>
    <m/>
    <m/>
    <s v="Miss."/>
    <m/>
    <m/>
    <m/>
    <n v="3"/>
    <n v="48"/>
    <n v="16"/>
    <n v="45.364383561643834"/>
  </r>
  <r>
    <n v="50"/>
    <n v="50"/>
    <x v="68"/>
    <s v="Piano solo"/>
    <x v="1"/>
    <s v="Dec. 2008"/>
    <d v="2008-12-01T00:00:00"/>
    <m/>
    <s v="Em"/>
    <s v="Wel"/>
    <d v="1899-12-30T02:26:00"/>
    <d v="1899-12-30T04:10:00"/>
    <n v="0.71232876712328763"/>
    <n v="4"/>
    <n v="64"/>
    <n v="16"/>
    <n v="47.282191780821918"/>
  </r>
  <r>
    <n v="51"/>
    <n v="51"/>
    <x v="69"/>
    <s v="Piano solo"/>
    <x v="31"/>
    <s v="Juli 2009"/>
    <d v="2009-07-01T00:00:00"/>
    <m/>
    <m/>
    <s v="Niet"/>
    <m/>
    <m/>
    <m/>
    <n v="3"/>
    <n v="128"/>
    <n v="42.666666666666664"/>
    <n v="47.863013698630134"/>
  </r>
  <r>
    <n v="52"/>
    <n v="52"/>
    <x v="28"/>
    <s v="Piano solo"/>
    <x v="3"/>
    <s v="Dec. 2009"/>
    <d v="2009-12-01T00:00:00"/>
    <s v="Esther"/>
    <s v="Dm"/>
    <s v="Wel"/>
    <d v="1899-12-30T02:02:00"/>
    <d v="1899-12-30T03:00:00"/>
    <n v="0.47540983606557391"/>
    <n v="3"/>
    <n v="60"/>
    <n v="20"/>
    <n v="48.282191780821918"/>
  </r>
  <r>
    <n v="53"/>
    <n v="53"/>
    <x v="70"/>
    <s v="Orgel"/>
    <x v="32"/>
    <s v="Febr. 2010"/>
    <d v="2010-02-01T00:00:00"/>
    <m/>
    <m/>
    <s v="-"/>
    <m/>
    <m/>
    <m/>
    <n v="2"/>
    <n v="48"/>
    <n v="24"/>
    <n v="48.452054794520549"/>
  </r>
  <r>
    <n v="54"/>
    <s v="54n1"/>
    <x v="22"/>
    <s v="Piano solo"/>
    <x v="0"/>
    <s v="April 2010"/>
    <d v="2010-04-01T00:00:00"/>
    <s v="Alison"/>
    <s v="C#m"/>
    <s v="Niet"/>
    <m/>
    <m/>
    <m/>
    <n v="4"/>
    <n v="96"/>
    <n v="24"/>
    <n v="48.613698630136987"/>
  </r>
  <r>
    <n v="54"/>
    <s v="54n2"/>
    <x v="19"/>
    <s v="Piano solo"/>
    <x v="1"/>
    <s v="April 2010"/>
    <d v="2010-04-01T00:00:00"/>
    <s v="Erica"/>
    <s v="C#m"/>
    <s v="Niet"/>
    <m/>
    <m/>
    <m/>
    <n v="1"/>
    <n v="24"/>
    <n v="24"/>
    <n v="48.613698630136987"/>
  </r>
  <r>
    <n v="54"/>
    <s v="54n2"/>
    <x v="71"/>
    <s v="Piano solo"/>
    <x v="5"/>
    <s v="Dec. 2010"/>
    <d v="2010-12-01T00:00:00"/>
    <s v="Erica"/>
    <s v="Des"/>
    <s v="Niet"/>
    <m/>
    <m/>
    <m/>
    <n v="2"/>
    <n v="40"/>
    <n v="20"/>
    <n v="49.282191780821918"/>
  </r>
  <r>
    <n v="55"/>
    <n v="55"/>
    <x v="72"/>
    <s v="Piano solo"/>
    <x v="1"/>
    <s v="Maart 2011"/>
    <d v="2011-03-01T00:00:00"/>
    <s v="mijzelf"/>
    <s v="Am"/>
    <s v="Wel"/>
    <d v="1899-12-30T01:56:00"/>
    <d v="1899-12-30T03:10:00"/>
    <n v="0.63793103448275856"/>
    <n v="2"/>
    <n v="50"/>
    <n v="25"/>
    <n v="49.528767123287672"/>
  </r>
  <r>
    <n v="56"/>
    <s v="56n1"/>
    <x v="73"/>
    <s v="Piano solo"/>
    <x v="9"/>
    <s v="Maart 2011"/>
    <d v="2011-03-01T00:00:00"/>
    <s v="Erna"/>
    <s v="D"/>
    <s v="Niet"/>
    <m/>
    <m/>
    <m/>
    <n v="2"/>
    <n v="49"/>
    <n v="24.5"/>
    <n v="49.528767123287672"/>
  </r>
  <r>
    <n v="56"/>
    <s v="56n2"/>
    <x v="73"/>
    <s v="Fluit en piano"/>
    <x v="9"/>
    <s v="April 2011"/>
    <d v="2011-04-01T00:00:00"/>
    <m/>
    <s v="D"/>
    <s v="-"/>
    <m/>
    <m/>
    <m/>
    <n v="3"/>
    <n v="49"/>
    <n v="16.333333333333332"/>
    <n v="49.613698630136987"/>
  </r>
  <r>
    <n v="57"/>
    <n v="57"/>
    <x v="74"/>
    <s v="Piano solo"/>
    <x v="33"/>
    <s v="Mei 2011"/>
    <d v="2011-05-01T00:00:00"/>
    <m/>
    <s v="Es"/>
    <s v="Miss."/>
    <m/>
    <m/>
    <m/>
    <n v="5"/>
    <n v="111"/>
    <n v="22.2"/>
    <n v="49.695890410958903"/>
  </r>
  <r>
    <n v="58"/>
    <n v="58"/>
    <x v="75"/>
    <s v="Piano solo"/>
    <x v="1"/>
    <s v="Febr 2012"/>
    <d v="2012-02-01T00:00:00"/>
    <m/>
    <s v="E"/>
    <s v="Miss."/>
    <m/>
    <m/>
    <m/>
    <n v="4"/>
    <n v="83"/>
    <n v="20.75"/>
    <n v="50.452054794520549"/>
  </r>
  <r>
    <n v="59"/>
    <s v="59n1"/>
    <x v="19"/>
    <s v="Piano solo"/>
    <x v="1"/>
    <s v="Febr 2013"/>
    <d v="2013-02-01T00:00:00"/>
    <s v="Corry"/>
    <s v="Cm,Bb"/>
    <s v="Niet"/>
    <m/>
    <m/>
    <m/>
    <n v="2"/>
    <n v="32"/>
    <n v="16"/>
    <n v="51.454794520547942"/>
  </r>
  <r>
    <n v="59"/>
    <s v="59n2"/>
    <x v="76"/>
    <s v="Piano solo"/>
    <x v="1"/>
    <s v="Febr 2013"/>
    <d v="2013-02-01T00:00:00"/>
    <m/>
    <s v="Dm"/>
    <s v="Niet"/>
    <m/>
    <m/>
    <m/>
    <n v="3"/>
    <n v="64"/>
    <n v="21.333333333333332"/>
    <n v="51.454794520547942"/>
  </r>
  <r>
    <n v="59"/>
    <s v="59n3"/>
    <x v="77"/>
    <s v="Piano solo"/>
    <x v="1"/>
    <s v="Maart 2013"/>
    <d v="2013-03-01T00:00:00"/>
    <m/>
    <s v="Gm"/>
    <s v="Wel"/>
    <d v="1899-12-30T03:04:00"/>
    <d v="1899-12-30T04:15:00"/>
    <n v="0.38586956521739119"/>
    <n v="4"/>
    <n v="80"/>
    <n v="20"/>
    <n v="51.531506849315072"/>
  </r>
  <r>
    <n v="60"/>
    <s v="60p1"/>
    <x v="78"/>
    <s v="Cello en piano"/>
    <x v="3"/>
    <s v="Juli 2013"/>
    <d v="2013-07-01T00:00:00"/>
    <m/>
    <s v="G"/>
    <s v="-"/>
    <m/>
    <m/>
    <m/>
    <n v="3"/>
    <n v="60"/>
    <n v="20"/>
    <n v="51.865753424657534"/>
  </r>
  <r>
    <n v="60"/>
    <s v="60p2"/>
    <x v="79"/>
    <s v="Cello en piano"/>
    <x v="22"/>
    <s v="Aug. 2013"/>
    <d v="2013-08-01T00:00:00"/>
    <m/>
    <s v="Dm"/>
    <s v="-"/>
    <m/>
    <m/>
    <m/>
    <n v="4"/>
    <n v="72"/>
    <n v="18"/>
    <n v="51.950684931506849"/>
  </r>
  <r>
    <n v="60"/>
    <s v="60p3"/>
    <x v="80"/>
    <s v="Cello en piano"/>
    <x v="34"/>
    <s v="Nov. 2013"/>
    <d v="2013-11-01T00:00:00"/>
    <m/>
    <s v="G"/>
    <s v="-"/>
    <m/>
    <m/>
    <m/>
    <n v="4"/>
    <n v="64"/>
    <n v="16"/>
    <n v="52.202739726027396"/>
  </r>
  <r>
    <n v="61"/>
    <s v="61n1"/>
    <x v="81"/>
    <s v="Piano solo"/>
    <x v="3"/>
    <s v="Nov. 2013"/>
    <d v="2013-11-01T00:00:00"/>
    <m/>
    <s v="Cm"/>
    <s v="Wel"/>
    <d v="1899-12-30T03:14:00"/>
    <d v="1899-12-30T04:00:00"/>
    <n v="0.23711340206185566"/>
    <n v="4"/>
    <n v="68"/>
    <n v="17"/>
    <n v="52.202739726027396"/>
  </r>
  <r>
    <n v="61"/>
    <s v="61n2"/>
    <x v="82"/>
    <s v="Piano solo"/>
    <x v="3"/>
    <s v="Jan. 2014"/>
    <d v="2014-01-01T00:00:00"/>
    <m/>
    <s v="Bes"/>
    <s v="Niet"/>
    <m/>
    <m/>
    <m/>
    <n v="2"/>
    <n v="101"/>
    <n v="50.5"/>
    <n v="52.369863013698627"/>
  </r>
  <r>
    <n v="61"/>
    <s v="61n2p2"/>
    <x v="82"/>
    <s v="Fluit en piano"/>
    <x v="3"/>
    <s v="Feb. 2014"/>
    <d v="2014-02-01T00:00:00"/>
    <m/>
    <s v="Bes"/>
    <s v="-"/>
    <m/>
    <m/>
    <m/>
    <n v="3"/>
    <n v="101"/>
    <n v="33.666666666666664"/>
    <n v="52.454794520547942"/>
  </r>
  <r>
    <n v="61"/>
    <s v="61n3"/>
    <x v="83"/>
    <s v="Piano solo"/>
    <x v="30"/>
    <s v="Feb. 2014"/>
    <d v="2014-02-01T00:00:00"/>
    <s v="De Hooge Berkt"/>
    <s v="A"/>
    <s v="Wel"/>
    <d v="1899-12-30T03:50:00"/>
    <d v="1899-12-30T04:40:00"/>
    <n v="0.217391304347826"/>
    <n v="4"/>
    <n v="96"/>
    <n v="24"/>
    <n v="52.454794520547942"/>
  </r>
  <r>
    <n v="61"/>
    <s v="61n4"/>
    <x v="84"/>
    <s v="Piano solo"/>
    <x v="1"/>
    <s v="April 2014"/>
    <d v="2014-04-01T00:00:00"/>
    <m/>
    <s v="Cm"/>
    <s v="Wel"/>
    <d v="1899-12-30T03:20:00"/>
    <d v="1899-12-30T03:40:00"/>
    <n v="9.9999999999999839E-2"/>
    <n v="3"/>
    <n v="84"/>
    <n v="28"/>
    <n v="52.61643835616438"/>
  </r>
  <r>
    <n v="62"/>
    <n v="62"/>
    <x v="85"/>
    <s v="Zang en piano"/>
    <x v="1"/>
    <s v="Dec. 2013"/>
    <d v="2013-12-01T00:00:00"/>
    <m/>
    <s v="div."/>
    <s v="-"/>
    <m/>
    <m/>
    <m/>
    <n v="5"/>
    <n v="70"/>
    <n v="14"/>
    <n v="52.284931506849318"/>
  </r>
  <r>
    <n v="63"/>
    <s v="63n1"/>
    <x v="86"/>
    <s v="Fluit en piano"/>
    <x v="35"/>
    <s v="Juli 2014"/>
    <d v="2014-07-01T00:00:00"/>
    <m/>
    <s v="F"/>
    <s v="-"/>
    <m/>
    <m/>
    <m/>
    <n v="4"/>
    <n v="68"/>
    <n v="17"/>
    <n v="52.865753424657534"/>
  </r>
  <r>
    <n v="63"/>
    <s v="63n2"/>
    <x v="87"/>
    <s v="Piano solo"/>
    <x v="19"/>
    <s v="April 2015"/>
    <d v="2015-04-01T00:00:00"/>
    <s v="myself"/>
    <s v="Em"/>
    <s v="Wel"/>
    <d v="1899-12-30T03:48:00"/>
    <d v="1899-12-30T04:40:00"/>
    <n v="0.22807017543859656"/>
    <n v="4"/>
    <n v="80"/>
    <n v="20"/>
    <n v="53.61643835616438"/>
  </r>
  <r>
    <n v="64"/>
    <n v="64"/>
    <x v="88"/>
    <s v="Piano solo"/>
    <x v="22"/>
    <s v="Juli 2014"/>
    <d v="2014-07-01T00:00:00"/>
    <m/>
    <s v="Am"/>
    <s v="Wel"/>
    <d v="1899-12-30T04:52:00"/>
    <d v="1899-12-30T05:15:00"/>
    <n v="7.8767123287671076E-2"/>
    <n v="3"/>
    <n v="109"/>
    <n v="36.333333333333336"/>
    <n v="52.865753424657534"/>
  </r>
  <r>
    <n v="65"/>
    <n v="65"/>
    <x v="89"/>
    <s v="AltSax en piano"/>
    <x v="4"/>
    <s v="Nov. 2014"/>
    <d v="2014-11-01T00:00:00"/>
    <s v="José"/>
    <s v="Es"/>
    <s v="-"/>
    <m/>
    <m/>
    <m/>
    <n v="4"/>
    <n v="76"/>
    <n v="19"/>
    <n v="53.202739726027396"/>
  </r>
  <r>
    <n v="66"/>
    <n v="66"/>
    <x v="90"/>
    <s v="Fluit en piano"/>
    <x v="36"/>
    <s v="Jan. 2015"/>
    <d v="2015-01-01T00:00:00"/>
    <m/>
    <s v="Bb"/>
    <s v="-"/>
    <m/>
    <m/>
    <m/>
    <n v="5"/>
    <n v="96"/>
    <n v="19.2"/>
    <n v="53.369863013698627"/>
  </r>
  <r>
    <n v="67"/>
    <n v="67"/>
    <x v="91"/>
    <s v="Piano solo"/>
    <x v="30"/>
    <s v="Juni 2015"/>
    <d v="2015-06-01T00:00:00"/>
    <m/>
    <s v="Em"/>
    <s v="Miss."/>
    <m/>
    <m/>
    <m/>
    <n v="5"/>
    <n v="116"/>
    <n v="23.2"/>
    <n v="53.783561643835618"/>
  </r>
  <r>
    <n v="68"/>
    <s v="68n1"/>
    <x v="92"/>
    <s v="Cello en piano"/>
    <x v="1"/>
    <s v="Dec. 2015"/>
    <d v="2015-12-01T00:00:00"/>
    <s v="Bart"/>
    <s v="Dm,F"/>
    <s v="-"/>
    <m/>
    <m/>
    <m/>
    <n v="4"/>
    <n v="85"/>
    <n v="21.25"/>
    <n v="54.284931506849318"/>
  </r>
  <r>
    <n v="68"/>
    <s v="68n2"/>
    <x v="93"/>
    <s v="Cello en piano"/>
    <x v="22"/>
    <s v="Jan 2016"/>
    <d v="2016-01-01T00:00:00"/>
    <s v="Bart"/>
    <s v="Cm,Eb"/>
    <s v="-"/>
    <m/>
    <m/>
    <m/>
    <n v="3"/>
    <n v="84"/>
    <n v="28"/>
    <n v="54.369863013698627"/>
  </r>
  <r>
    <n v="69"/>
    <s v="69n1"/>
    <x v="94"/>
    <s v="Piano solo"/>
    <x v="1"/>
    <s v="Maart 2016"/>
    <d v="2016-03-01T00:00:00"/>
    <m/>
    <s v="D"/>
    <s v="Niet"/>
    <m/>
    <m/>
    <m/>
    <n v="6"/>
    <n v="128"/>
    <n v="21.333333333333332"/>
    <n v="54.534246575342465"/>
  </r>
  <r>
    <n v="69"/>
    <s v="69n2"/>
    <x v="94"/>
    <s v="Fluit en piano"/>
    <x v="1"/>
    <s v="Okt. 2016"/>
    <d v="2016-10-01T00:00:00"/>
    <m/>
    <s v="D"/>
    <s v="Niet"/>
    <m/>
    <m/>
    <m/>
    <n v="8"/>
    <n v="128"/>
    <n v="16"/>
    <n v="55.12054794520548"/>
  </r>
  <r>
    <n v="70"/>
    <s v="70n1"/>
    <x v="95"/>
    <s v="Piano solo"/>
    <x v="1"/>
    <s v="Jan. 2017"/>
    <d v="2017-01-01T00:00:00"/>
    <m/>
    <s v="F"/>
    <s v="Niet"/>
    <m/>
    <m/>
    <m/>
    <n v="5"/>
    <n v="104"/>
    <n v="20.8"/>
    <n v="55.372602739726027"/>
  </r>
  <r>
    <n v="70"/>
    <s v="70n2"/>
    <x v="96"/>
    <s v="Piano solo"/>
    <x v="3"/>
    <s v="Mei 2017"/>
    <d v="2017-05-01T00:00:00"/>
    <m/>
    <s v="Em"/>
    <s v="Niet"/>
    <m/>
    <m/>
    <m/>
    <n v="5"/>
    <n v="101"/>
    <n v="20.2"/>
    <n v="55.701369863013696"/>
  </r>
  <r>
    <n v="71"/>
    <s v="71n1"/>
    <x v="97"/>
    <s v="Piano solo"/>
    <x v="4"/>
    <s v="Dec. 2017"/>
    <d v="2017-12-01T00:00:00"/>
    <m/>
    <s v="Es"/>
    <s v="Niet"/>
    <m/>
    <m/>
    <m/>
    <n v="2"/>
    <n v="45"/>
    <n v="22.5"/>
    <n v="56.287671232876711"/>
  </r>
  <r>
    <n v="71"/>
    <s v="71n2"/>
    <x v="97"/>
    <s v="Fluit en piano"/>
    <x v="32"/>
    <s v="Dec. 2017"/>
    <d v="2018-04-01T00:00:00"/>
    <m/>
    <s v="Es"/>
    <s v="Niet"/>
    <m/>
    <m/>
    <m/>
    <n v="3"/>
    <n v="53"/>
    <n v="17.666666666666668"/>
    <n v="56.61917808219178"/>
  </r>
  <r>
    <n v="72"/>
    <s v="72n1"/>
    <x v="98"/>
    <s v="Piano solo"/>
    <x v="37"/>
    <s v="Dec. 2017"/>
    <d v="2017-12-01T00:00:00"/>
    <s v="Erik Satie"/>
    <s v="F"/>
    <s v="Wel"/>
    <m/>
    <m/>
    <m/>
    <n v="2"/>
    <n v="81"/>
    <n v="40.5"/>
    <n v="56.287671232876711"/>
  </r>
  <r>
    <n v="72"/>
    <s v="72n2"/>
    <x v="98"/>
    <s v="Cello en piano"/>
    <x v="37"/>
    <s v="Dec. 2017"/>
    <d v="2017-12-01T00:00:00"/>
    <s v="Erik Satie"/>
    <s v="F"/>
    <s v="Niet"/>
    <m/>
    <m/>
    <m/>
    <n v="3"/>
    <n v="81"/>
    <n v="27"/>
    <n v="56.287671232876711"/>
  </r>
  <r>
    <n v="72"/>
    <s v="72n3"/>
    <x v="98"/>
    <s v="Fluit en piano"/>
    <x v="37"/>
    <s v="Dec. 2017"/>
    <d v="2017-12-01T00:00:00"/>
    <s v="Erik Satie"/>
    <s v="F"/>
    <s v="Niet"/>
    <m/>
    <m/>
    <m/>
    <n v="3"/>
    <n v="81"/>
    <n v="27"/>
    <n v="56.287671232876711"/>
  </r>
  <r>
    <n v="73"/>
    <s v="73n1"/>
    <x v="99"/>
    <s v="Piano solo"/>
    <x v="7"/>
    <s v="Jan. 2018"/>
    <d v="2018-01-01T00:00:00"/>
    <s v="moi même"/>
    <s v="Besm"/>
    <s v="Niet"/>
    <m/>
    <m/>
    <m/>
    <n v="3"/>
    <n v="106"/>
    <n v="35.333333333333336"/>
    <n v="56.372602739726027"/>
  </r>
  <r>
    <n v="73"/>
    <s v="73n2"/>
    <x v="100"/>
    <s v="Piano solo"/>
    <x v="3"/>
    <s v="April 2018"/>
    <d v="2018-04-01T00:00:00"/>
    <m/>
    <s v="C"/>
    <s v="Niet"/>
    <m/>
    <m/>
    <m/>
    <n v="3"/>
    <n v="73"/>
    <n v="24.333333333333332"/>
    <n v="56.61917808219178"/>
  </r>
  <r>
    <n v="74"/>
    <s v="74n1"/>
    <x v="101"/>
    <s v="Piano solo"/>
    <x v="29"/>
    <s v="Mei 2018"/>
    <d v="2018-05-01T00:00:00"/>
    <m/>
    <s v="F"/>
    <s v="Niet"/>
    <m/>
    <m/>
    <m/>
    <n v="2"/>
    <n v="49"/>
    <n v="24.5"/>
    <n v="56.701369863013696"/>
  </r>
  <r>
    <n v="74"/>
    <s v="74n2"/>
    <x v="101"/>
    <s v="Koor SSATB"/>
    <x v="29"/>
    <s v="Juni 2018"/>
    <d v="2018-06-01T00:00:00"/>
    <m/>
    <s v="F"/>
    <s v="Niet"/>
    <m/>
    <m/>
    <m/>
    <n v="4"/>
    <n v="49"/>
    <n v="12.25"/>
    <n v="56.786301369863011"/>
  </r>
  <r>
    <n v="75"/>
    <n v="75"/>
    <x v="102"/>
    <s v="Piano solo"/>
    <x v="4"/>
    <s v="Okt. 2018"/>
    <d v="2018-10-01T00:00:00"/>
    <m/>
    <s v="D"/>
    <s v="Niet"/>
    <m/>
    <m/>
    <m/>
    <n v="4"/>
    <n v="80"/>
    <n v="20"/>
    <n v="57.12054794520548"/>
  </r>
  <r>
    <n v="76"/>
    <s v="76n1"/>
    <x v="103"/>
    <s v="Cello en piano"/>
    <x v="1"/>
    <s v="Febr. 2019"/>
    <d v="2019-02-01T00:00:00"/>
    <s v="Bart"/>
    <s v="Dm"/>
    <s v="Niet"/>
    <m/>
    <m/>
    <m/>
    <n v="7"/>
    <n v="108"/>
    <n v="15.428571428571429"/>
    <n v="57.457534246575342"/>
  </r>
  <r>
    <n v="77"/>
    <s v="77n1"/>
    <x v="104"/>
    <s v="Piano solo"/>
    <x v="38"/>
    <s v="Nov. 2019"/>
    <d v="2019-11-01T00:00:00"/>
    <s v="Carina"/>
    <s v="Cm/G/Bm"/>
    <s v="Niet"/>
    <m/>
    <m/>
    <m/>
    <n v="5"/>
    <n v="80"/>
    <n v="16"/>
    <n v="58.205479452054796"/>
  </r>
  <r>
    <n v="77"/>
    <s v="77n2"/>
    <x v="105"/>
    <s v="Piano solo"/>
    <x v="5"/>
    <s v="Dec.2019"/>
    <d v="2019-12-01T00:00:00"/>
    <m/>
    <m/>
    <s v="Niet"/>
    <m/>
    <m/>
    <m/>
    <n v="3"/>
    <n v="52"/>
    <n v="17.333333333333332"/>
    <n v="58.287671232876711"/>
  </r>
  <r>
    <n v="77"/>
    <s v="77n3"/>
    <x v="106"/>
    <s v="Piano solo"/>
    <x v="1"/>
    <s v="Maart 2020"/>
    <d v="2020-03-01T00:00:00"/>
    <m/>
    <s v="Am"/>
    <s v="Niet"/>
    <m/>
    <m/>
    <m/>
    <n v="3"/>
    <n v="52"/>
    <n v="17.333333333333332"/>
    <n v="58.536986301369865"/>
  </r>
  <r>
    <n v="77"/>
    <s v="77n4"/>
    <x v="105"/>
    <s v="Fluit en piano"/>
    <x v="5"/>
    <s v="Jan. 2020"/>
    <d v="2020-01-01T00:00:00"/>
    <m/>
    <s v="Bes"/>
    <s v="Niet"/>
    <m/>
    <m/>
    <m/>
    <n v="3"/>
    <n v="52"/>
    <n v="17.333333333333332"/>
    <n v="58.372602739726027"/>
  </r>
  <r>
    <s v="xx"/>
    <m/>
    <x v="107"/>
    <m/>
    <x v="39"/>
    <m/>
    <d v="2020-03-10T00:00:00"/>
    <m/>
    <m/>
    <m/>
    <m/>
    <m/>
    <m/>
    <n v="1"/>
    <n v="1"/>
    <n v="1"/>
    <n v="58.561643835616437"/>
  </r>
  <r>
    <s v="regel invoegen vóór de laatste regel"/>
    <m/>
    <x v="107"/>
    <m/>
    <x v="39"/>
    <m/>
    <m/>
    <m/>
    <m/>
    <m/>
    <m/>
    <m/>
    <m/>
    <n v="455"/>
    <n v="8106"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0">
  <r>
    <n v="1"/>
    <s v="1n1"/>
    <s v="Sarabande"/>
    <s v="2 Fluiten"/>
    <x v="0"/>
    <x v="0"/>
    <s v="Jan. 1983"/>
    <d v="1983-01-01T00:00:00"/>
    <n v="1983"/>
    <m/>
    <s v="A"/>
    <s v="-"/>
    <d v="1899-12-30T01:15:00"/>
    <m/>
    <m/>
    <n v="1"/>
    <n v="32"/>
    <n v="32"/>
    <n v="21.347945205479451"/>
  </r>
  <r>
    <n v="1"/>
    <s v="1n2"/>
    <s v="Sarabande"/>
    <s v="Fluit en piano"/>
    <x v="0"/>
    <x v="0"/>
    <s v="Jan. 1983"/>
    <d v="1983-01-01T00:00:00"/>
    <n v="1983"/>
    <m/>
    <s v="Bes"/>
    <s v="-"/>
    <d v="1899-12-30T01:14:00"/>
    <m/>
    <m/>
    <n v="2"/>
    <n v="32"/>
    <n v="16"/>
    <n v="21.347945205479451"/>
  </r>
  <r>
    <n v="1"/>
    <s v="1n3"/>
    <s v="Sarabande"/>
    <s v="Fluit en piano"/>
    <x v="0"/>
    <x v="0"/>
    <s v="Jan. 1983"/>
    <d v="1983-01-01T00:00:00"/>
    <n v="1983"/>
    <m/>
    <s v="G"/>
    <s v="-"/>
    <d v="1899-12-30T01:19:00"/>
    <m/>
    <m/>
    <n v="1"/>
    <n v="32"/>
    <n v="32"/>
    <n v="21.347945205479451"/>
  </r>
  <r>
    <n v="2"/>
    <n v="2"/>
    <s v="Andante"/>
    <s v="Piano solo"/>
    <x v="1"/>
    <x v="0"/>
    <s v="Jan. 1985"/>
    <d v="1985-01-01T00:00:00"/>
    <n v="1985"/>
    <s v="José"/>
    <s v="Dm"/>
    <s v="Wel"/>
    <d v="1899-12-30T01:01:00"/>
    <d v="1899-12-30T02:00:00"/>
    <n v="0.96721311475409844"/>
    <n v="1"/>
    <n v="32"/>
    <n v="32"/>
    <n v="23.350684931506848"/>
  </r>
  <r>
    <n v="3"/>
    <s v="3n1"/>
    <s v="Hommage à Satie"/>
    <s v="Piano solo"/>
    <x v="2"/>
    <x v="0"/>
    <s v="Juli 1985"/>
    <d v="1985-07-01T00:00:00"/>
    <n v="1985"/>
    <s v="Erik Satie"/>
    <s v="C"/>
    <s v="Wel"/>
    <d v="1899-12-30T01:25:00"/>
    <d v="1899-12-30T01:45:00"/>
    <n v="0.23529411764705879"/>
    <n v="1"/>
    <n v="33"/>
    <n v="33"/>
    <n v="23.846575342465755"/>
  </r>
  <r>
    <n v="3"/>
    <s v="3n2"/>
    <s v="Hommage à Satie"/>
    <s v="Cello en piano"/>
    <x v="2"/>
    <x v="0"/>
    <s v="Maart 2016"/>
    <d v="2016-03-01T00:00:00"/>
    <n v="2016"/>
    <m/>
    <s v="C"/>
    <s v="-"/>
    <d v="1899-12-30T01:25:00"/>
    <m/>
    <m/>
    <n v="2"/>
    <n v="33"/>
    <n v="16.5"/>
    <n v="54.534246575342465"/>
  </r>
  <r>
    <n v="4"/>
    <n v="4"/>
    <s v="Andante"/>
    <s v="Fluit en piano"/>
    <x v="1"/>
    <x v="0"/>
    <s v="Sept. 1985"/>
    <d v="1985-09-01T00:00:00"/>
    <n v="1985"/>
    <m/>
    <s v="Dm"/>
    <s v="-"/>
    <d v="1899-12-30T01:35:00"/>
    <m/>
    <m/>
    <n v="2"/>
    <n v="32"/>
    <n v="16"/>
    <n v="24.016438356164382"/>
  </r>
  <r>
    <n v="5"/>
    <n v="5"/>
    <s v="Andantino"/>
    <s v="Fluit en piano"/>
    <x v="3"/>
    <x v="0"/>
    <s v="Sept. 1985"/>
    <d v="1985-09-01T00:00:00"/>
    <n v="1985"/>
    <m/>
    <s v="Cm"/>
    <s v="-"/>
    <d v="1899-12-30T02:07:00"/>
    <m/>
    <m/>
    <n v="2"/>
    <n v="43"/>
    <n v="21.5"/>
    <n v="24.016438356164382"/>
  </r>
  <r>
    <n v="6"/>
    <s v="6n1"/>
    <s v="Een vijfde redeloos gezang"/>
    <s v="Koor en piano"/>
    <x v="4"/>
    <x v="0"/>
    <s v="Okt. 1985"/>
    <d v="1985-10-01T00:00:00"/>
    <n v="1985"/>
    <m/>
    <s v="F/G"/>
    <s v="-"/>
    <d v="1899-12-30T01:30:00"/>
    <m/>
    <m/>
    <n v="7"/>
    <n v="57"/>
    <n v="8.1428571428571423"/>
    <n v="24.098630136986301"/>
  </r>
  <r>
    <n v="7"/>
    <n v="7"/>
    <s v="Allegretto"/>
    <s v="Fluit en piano"/>
    <x v="5"/>
    <x v="0"/>
    <s v="Okt. 1985"/>
    <d v="1985-10-01T00:00:00"/>
    <n v="1985"/>
    <m/>
    <s v="Cm"/>
    <s v="-"/>
    <d v="1899-12-30T02:31:00"/>
    <m/>
    <m/>
    <n v="5"/>
    <n v="64"/>
    <n v="12.8"/>
    <n v="24.098630136986301"/>
  </r>
  <r>
    <n v="8"/>
    <n v="8"/>
    <s v="Dat jij daar ontstond"/>
    <s v="Zang en piano"/>
    <x v="1"/>
    <x v="0"/>
    <s v="Jan. 1986"/>
    <d v="1986-01-01T00:00:00"/>
    <n v="1986"/>
    <m/>
    <s v="F"/>
    <s v="-"/>
    <d v="1899-12-30T01:46:00"/>
    <m/>
    <m/>
    <n v="2"/>
    <n v="32"/>
    <n v="16"/>
    <n v="24.350684931506848"/>
  </r>
  <r>
    <n v="9"/>
    <s v="9p1"/>
    <s v="Sonate (deel 1)"/>
    <s v="Fluit en piano"/>
    <x v="6"/>
    <x v="0"/>
    <s v="Febr. 1986"/>
    <d v="1986-02-01T00:00:00"/>
    <n v="1986"/>
    <m/>
    <s v="G"/>
    <s v="-"/>
    <d v="1899-12-30T02:43:00"/>
    <m/>
    <m/>
    <n v="5"/>
    <n v="72"/>
    <n v="14.4"/>
    <n v="24.435616438356163"/>
  </r>
  <r>
    <n v="9"/>
    <s v="9p2"/>
    <s v="Sonate (deel 2)"/>
    <s v="Fluit en piano"/>
    <x v="7"/>
    <x v="0"/>
    <s v="Febr. 1986"/>
    <d v="1986-02-01T00:00:00"/>
    <n v="1986"/>
    <m/>
    <s v="Em"/>
    <s v="-"/>
    <d v="1899-12-30T02:02:00"/>
    <m/>
    <m/>
    <n v="2"/>
    <n v="32"/>
    <n v="16"/>
    <n v="24.435616438356163"/>
  </r>
  <r>
    <n v="9"/>
    <s v="9p3"/>
    <s v="Sonate (deel 3)"/>
    <s v="Fluit en piano"/>
    <x v="8"/>
    <x v="0"/>
    <s v="Febr. 1986"/>
    <d v="1986-02-01T00:00:00"/>
    <n v="1986"/>
    <m/>
    <s v="G"/>
    <s v="-"/>
    <d v="1899-12-30T01:37:00"/>
    <m/>
    <m/>
    <n v="4"/>
    <n v="64"/>
    <n v="16"/>
    <n v="24.435616438356163"/>
  </r>
  <r>
    <n v="10"/>
    <n v="10"/>
    <s v="Waaiende tranen"/>
    <s v="Zang en piano"/>
    <x v="9"/>
    <x v="0"/>
    <s v="Juli 1986"/>
    <d v="1986-07-01T00:00:00"/>
    <n v="1986"/>
    <m/>
    <s v="Bm"/>
    <s v="-"/>
    <d v="1899-12-30T02:03:00"/>
    <m/>
    <m/>
    <n v="3"/>
    <n v="53"/>
    <n v="17.666666666666668"/>
    <n v="24.846575342465755"/>
  </r>
  <r>
    <n v="11"/>
    <s v="11n1"/>
    <s v="Allegretto"/>
    <s v="Piano solo"/>
    <x v="10"/>
    <x v="0"/>
    <s v="April 1986"/>
    <d v="1986-04-01T00:00:00"/>
    <n v="1986"/>
    <s v="Machteld"/>
    <s v="C"/>
    <s v="Wel"/>
    <d v="1899-12-30T01:53:00"/>
    <d v="1899-12-30T02:30:00"/>
    <n v="0.32743362831858414"/>
    <n v="3"/>
    <n v="56"/>
    <n v="18.666666666666668"/>
    <n v="24.597260273972601"/>
  </r>
  <r>
    <n v="11"/>
    <s v="11n2"/>
    <s v="Allegretto"/>
    <s v="Fluit en piano"/>
    <x v="10"/>
    <x v="0"/>
    <s v="Juli 1986"/>
    <d v="1986-07-01T00:00:00"/>
    <n v="1986"/>
    <m/>
    <s v="C"/>
    <s v="-"/>
    <d v="1899-12-30T02:03:00"/>
    <m/>
    <m/>
    <n v="4"/>
    <n v="56"/>
    <n v="14"/>
    <n v="24.846575342465755"/>
  </r>
  <r>
    <n v="12"/>
    <n v="12"/>
    <s v="Andante"/>
    <s v="Fluit en piano"/>
    <x v="1"/>
    <x v="0"/>
    <s v="Juli 1986"/>
    <d v="1986-07-01T00:00:00"/>
    <n v="1986"/>
    <m/>
    <s v="Dm"/>
    <s v="-"/>
    <d v="1899-12-30T01:04:00"/>
    <m/>
    <m/>
    <n v="2"/>
    <n v="32"/>
    <n v="16"/>
    <n v="24.846575342465755"/>
  </r>
  <r>
    <n v="13"/>
    <n v="13"/>
    <s v="Siciliano"/>
    <s v="Fluit en piano"/>
    <x v="11"/>
    <x v="0"/>
    <s v="Juli 1986"/>
    <d v="1986-07-01T00:00:00"/>
    <n v="1986"/>
    <m/>
    <s v="Em"/>
    <s v="-"/>
    <d v="1899-12-30T00:47:00"/>
    <m/>
    <m/>
    <n v="1"/>
    <n v="16"/>
    <n v="16"/>
    <n v="24.846575342465755"/>
  </r>
  <r>
    <n v="14"/>
    <n v="14"/>
    <s v="Oetude"/>
    <s v="Zang en piano"/>
    <x v="1"/>
    <x v="0"/>
    <s v="Okt. 1986"/>
    <d v="1986-10-01T00:00:00"/>
    <n v="1986"/>
    <m/>
    <s v="G"/>
    <s v="-"/>
    <d v="1899-12-30T00:56:00"/>
    <m/>
    <m/>
    <n v="2"/>
    <n v="18"/>
    <n v="9"/>
    <n v="25.098630136986301"/>
  </r>
  <r>
    <n v="15"/>
    <n v="15"/>
    <s v="LeapFrog"/>
    <s v="Piano solo"/>
    <x v="1"/>
    <x v="0"/>
    <s v="Sept. 1994"/>
    <d v="1994-09-01T00:00:00"/>
    <n v="1994"/>
    <s v="Hans Bouwmeester"/>
    <s v="Dm"/>
    <s v="Wel"/>
    <d v="1899-12-30T01:48:00"/>
    <d v="1899-12-30T02:25:00"/>
    <n v="0.3425925925925925"/>
    <n v="2"/>
    <n v="40"/>
    <n v="20"/>
    <n v="33.021917808219179"/>
  </r>
  <r>
    <n v="16"/>
    <n v="16"/>
    <s v="Picardië"/>
    <s v="Piano solo"/>
    <x v="3"/>
    <x v="0"/>
    <s v="Juni 1995"/>
    <d v="1995-06-01T00:00:00"/>
    <n v="1995"/>
    <m/>
    <s v="Gm"/>
    <s v="Miss."/>
    <d v="1899-12-30T00:58:00"/>
    <m/>
    <m/>
    <n v="2"/>
    <n v="33"/>
    <n v="16.5"/>
    <n v="33.769863013698632"/>
  </r>
  <r>
    <n v="17"/>
    <n v="17"/>
    <s v="Elégie"/>
    <s v="Piano solo"/>
    <x v="12"/>
    <x v="0"/>
    <s v="Juli 1995"/>
    <d v="1995-07-01T00:00:00"/>
    <n v="1995"/>
    <m/>
    <s v="Cm"/>
    <s v="Niet"/>
    <d v="1899-12-30T01:23:00"/>
    <m/>
    <m/>
    <n v="2"/>
    <n v="40"/>
    <n v="20"/>
    <n v="33.852054794520548"/>
  </r>
  <r>
    <n v="18"/>
    <n v="18"/>
    <s v="Larghetto"/>
    <s v="Piano solo"/>
    <x v="0"/>
    <x v="0"/>
    <s v="Okt. 1996"/>
    <d v="1996-10-01T00:00:00"/>
    <n v="1996"/>
    <m/>
    <s v="Am"/>
    <s v="Wel"/>
    <d v="1899-12-30T01:33:00"/>
    <d v="1899-12-30T02:20:00"/>
    <n v="0.50537634408602139"/>
    <n v="2"/>
    <n v="32"/>
    <n v="16"/>
    <n v="35.106849315068494"/>
  </r>
  <r>
    <n v="19"/>
    <n v="19"/>
    <s v="Surprise"/>
    <s v="Piano solo"/>
    <x v="4"/>
    <x v="0"/>
    <s v="Jan. 1997"/>
    <d v="1997-01-01T00:00:00"/>
    <n v="1997"/>
    <m/>
    <s v="Es"/>
    <s v="Niet"/>
    <d v="1899-12-30T01:21:00"/>
    <m/>
    <m/>
    <n v="2"/>
    <n v="32"/>
    <n v="16"/>
    <n v="35.358904109589041"/>
  </r>
  <r>
    <n v="20"/>
    <n v="20"/>
    <s v="Sixties"/>
    <s v="Piano solo"/>
    <x v="4"/>
    <x v="0"/>
    <s v="Jan. 1998"/>
    <d v="1998-01-01T00:00:00"/>
    <n v="1998"/>
    <m/>
    <s v="Dm"/>
    <s v="Niet"/>
    <d v="1899-12-30T01:35:00"/>
    <m/>
    <m/>
    <n v="3"/>
    <n v="48"/>
    <n v="16"/>
    <n v="36.358904109589041"/>
  </r>
  <r>
    <n v="21"/>
    <n v="21"/>
    <s v="Intermezzo"/>
    <s v="Piano solo"/>
    <x v="13"/>
    <x v="0"/>
    <s v="Mei 1998"/>
    <d v="1999-05-01T00:00:00"/>
    <n v="1999"/>
    <m/>
    <s v="Em"/>
    <s v="Wel"/>
    <d v="1899-12-30T03:55:00"/>
    <d v="1899-12-30T04:45:00"/>
    <n v="0.21276595744680843"/>
    <n v="5"/>
    <n v="80"/>
    <n v="16"/>
    <n v="37.68767123287671"/>
  </r>
  <r>
    <n v="22"/>
    <n v="22"/>
    <s v="Stormen"/>
    <s v="Zang en piano"/>
    <x v="1"/>
    <x v="0"/>
    <s v="Maart 1999"/>
    <d v="1999-03-01T00:00:00"/>
    <n v="1999"/>
    <m/>
    <s v="div."/>
    <s v="-"/>
    <d v="1899-12-30T03:43:00"/>
    <m/>
    <m/>
    <n v="5"/>
    <n v="80"/>
    <n v="16"/>
    <n v="37.520547945205479"/>
  </r>
  <r>
    <n v="23"/>
    <s v="23p1"/>
    <s v="Sonatine"/>
    <s v="Piano solo"/>
    <x v="5"/>
    <x v="0"/>
    <s v="Okt. 1999"/>
    <d v="1999-10-01T00:00:00"/>
    <n v="1999"/>
    <s v="Marja"/>
    <s v="F"/>
    <s v="Niet"/>
    <d v="1899-12-30T02:13:00"/>
    <m/>
    <m/>
    <n v="5"/>
    <n v="80"/>
    <n v="16"/>
    <n v="38.106849315068494"/>
  </r>
  <r>
    <n v="23"/>
    <s v="23p2"/>
    <s v="Nocturne"/>
    <s v="Piano solo"/>
    <x v="0"/>
    <x v="0"/>
    <s v="Aug. 1999"/>
    <d v="1999-08-01T00:00:00"/>
    <n v="1999"/>
    <m/>
    <s v="Fm"/>
    <s v="Niet"/>
    <d v="1899-12-30T02:34:00"/>
    <m/>
    <m/>
    <n v="4"/>
    <n v="64"/>
    <n v="16"/>
    <n v="37.939726027397263"/>
  </r>
  <r>
    <n v="23"/>
    <s v="23p3"/>
    <s v="Finale"/>
    <s v="Piano solo"/>
    <x v="14"/>
    <x v="0"/>
    <s v="Okt. 1999"/>
    <d v="1999-10-01T00:00:00"/>
    <n v="1999"/>
    <m/>
    <s v="F"/>
    <s v="Niet"/>
    <d v="1899-12-30T01:20:00"/>
    <m/>
    <m/>
    <n v="3"/>
    <n v="48"/>
    <n v="16"/>
    <n v="38.106849315068494"/>
  </r>
  <r>
    <n v="24"/>
    <s v="24n1"/>
    <s v="Variaties"/>
    <s v="Piano solo"/>
    <x v="15"/>
    <x v="0"/>
    <s v="Okt. 1999"/>
    <d v="1999-10-01T00:00:00"/>
    <n v="1999"/>
    <m/>
    <s v="Gm"/>
    <s v="Niet"/>
    <d v="1899-12-30T02:56:00"/>
    <m/>
    <m/>
    <n v="6"/>
    <n v="97"/>
    <n v="16.166666666666668"/>
    <n v="38.106849315068494"/>
  </r>
  <r>
    <n v="24"/>
    <s v="24n2"/>
    <s v="Variaties"/>
    <s v="Orkest"/>
    <x v="15"/>
    <x v="0"/>
    <s v="Juni 2021"/>
    <d v="2021-06-01T00:00:00"/>
    <n v="2021"/>
    <m/>
    <s v="Gm"/>
    <s v="Niet"/>
    <d v="1899-12-30T03:03:00"/>
    <m/>
    <m/>
    <n v="14"/>
    <n v="98"/>
    <n v="7"/>
    <n v="59.789041095890411"/>
  </r>
  <r>
    <n v="25"/>
    <s v="25n1"/>
    <s v="Wetterbericht"/>
    <s v="Zang en piano"/>
    <x v="4"/>
    <x v="0"/>
    <s v="Mei 2000"/>
    <d v="2000-05-01T00:00:00"/>
    <n v="2000"/>
    <m/>
    <s v="Fm"/>
    <s v="-"/>
    <d v="1899-12-30T03:08:00"/>
    <m/>
    <m/>
    <n v="6"/>
    <n v="71"/>
    <n v="11.833333333333334"/>
    <n v="38.69041095890411"/>
  </r>
  <r>
    <n v="25"/>
    <s v="25n2"/>
    <s v="Phasen der Gefühle"/>
    <s v="Zang en piano"/>
    <x v="5"/>
    <x v="0"/>
    <s v="Sept. 2000"/>
    <d v="2000-09-01T00:00:00"/>
    <n v="2000"/>
    <m/>
    <s v="div."/>
    <s v="-"/>
    <d v="1899-12-30T04:25:00"/>
    <m/>
    <m/>
    <n v="8"/>
    <n v="97"/>
    <n v="12.125"/>
    <n v="39.027397260273972"/>
  </r>
  <r>
    <n v="26"/>
    <s v="26n1p1"/>
    <s v="Chorale"/>
    <s v="Piano 3-handig"/>
    <x v="16"/>
    <x v="0"/>
    <s v="Dec. 2000"/>
    <d v="2000-12-01T00:00:00"/>
    <n v="2000"/>
    <m/>
    <s v="Dm"/>
    <s v="-"/>
    <m/>
    <m/>
    <m/>
    <n v="2"/>
    <n v="16"/>
    <n v="8"/>
    <n v="39.276712328767125"/>
  </r>
  <r>
    <n v="26"/>
    <s v="26n1p2"/>
    <s v="Berceuse"/>
    <s v="Piano 3-handig"/>
    <x v="5"/>
    <x v="0"/>
    <s v="Dec. 2000"/>
    <d v="2000-12-01T00:00:00"/>
    <n v="2000"/>
    <m/>
    <s v="Em"/>
    <s v="-"/>
    <m/>
    <m/>
    <m/>
    <n v="1"/>
    <n v="16"/>
    <n v="16"/>
    <n v="39.276712328767125"/>
  </r>
  <r>
    <n v="26"/>
    <s v="26n1p3"/>
    <s v="Songerie"/>
    <s v="Piano 3-handig"/>
    <x v="1"/>
    <x v="0"/>
    <s v="Dec. 2000"/>
    <d v="2000-12-01T00:00:00"/>
    <n v="2000"/>
    <m/>
    <s v="Am"/>
    <s v="-"/>
    <m/>
    <m/>
    <m/>
    <n v="2"/>
    <n v="24"/>
    <n v="12"/>
    <n v="39.276712328767125"/>
  </r>
  <r>
    <n v="26"/>
    <s v="26n1p4"/>
    <s v="Danse"/>
    <s v="Piano 3-handig"/>
    <x v="17"/>
    <x v="0"/>
    <s v="Dec. 2000"/>
    <d v="2000-12-01T00:00:00"/>
    <n v="2000"/>
    <m/>
    <s v="F"/>
    <s v="-"/>
    <m/>
    <m/>
    <m/>
    <n v="2"/>
    <n v="32"/>
    <n v="16"/>
    <n v="39.276712328767125"/>
  </r>
  <r>
    <n v="26"/>
    <s v="26n2p1"/>
    <s v="Chorale"/>
    <s v="Piano solo"/>
    <x v="16"/>
    <x v="0"/>
    <s v="Dec. 2000"/>
    <d v="2000-12-01T00:00:00"/>
    <n v="2000"/>
    <m/>
    <s v="Dm"/>
    <s v="Niet"/>
    <m/>
    <m/>
    <m/>
    <n v="1"/>
    <n v="16"/>
    <n v="16"/>
    <n v="39.276712328767125"/>
  </r>
  <r>
    <n v="26"/>
    <s v="26n2p2"/>
    <s v="Berceuse"/>
    <s v="Piano solo"/>
    <x v="5"/>
    <x v="0"/>
    <s v="Dec. 2000"/>
    <d v="2000-12-01T00:00:00"/>
    <n v="2000"/>
    <m/>
    <s v="Em"/>
    <s v="Niet"/>
    <m/>
    <m/>
    <m/>
    <n v="1"/>
    <n v="16"/>
    <n v="16"/>
    <n v="39.276712328767125"/>
  </r>
  <r>
    <n v="26"/>
    <s v="26n2p3"/>
    <s v="Songerie"/>
    <s v="Piano solo"/>
    <x v="1"/>
    <x v="0"/>
    <s v="Dec. 2000"/>
    <d v="2000-12-01T00:00:00"/>
    <n v="2000"/>
    <m/>
    <s v="Am"/>
    <s v="Niet"/>
    <m/>
    <m/>
    <m/>
    <n v="1"/>
    <n v="24"/>
    <n v="24"/>
    <n v="39.276712328767125"/>
  </r>
  <r>
    <n v="26"/>
    <s v="26n2p4"/>
    <s v="Danse"/>
    <s v="Piano solo"/>
    <x v="17"/>
    <x v="0"/>
    <s v="Dec. 2000"/>
    <d v="2000-12-01T00:00:00"/>
    <n v="2000"/>
    <m/>
    <s v="F"/>
    <s v="Niet"/>
    <m/>
    <m/>
    <m/>
    <n v="1"/>
    <n v="32"/>
    <n v="32"/>
    <n v="39.276712328767125"/>
  </r>
  <r>
    <n v="27"/>
    <s v="27n1"/>
    <s v="Kikkervisje"/>
    <s v="Zang en piano"/>
    <x v="18"/>
    <x v="0"/>
    <s v="Jan. 2001"/>
    <d v="2001-01-01T00:00:00"/>
    <n v="2001"/>
    <s v="Bart"/>
    <s v="Dm"/>
    <s v="-"/>
    <m/>
    <m/>
    <m/>
    <n v="1"/>
    <n v="16"/>
    <n v="16"/>
    <n v="39.361643835616441"/>
  </r>
  <r>
    <n v="27"/>
    <s v="27n2"/>
    <s v="Le tetard"/>
    <s v="Piano solo"/>
    <x v="19"/>
    <x v="0"/>
    <s v="Febr. 2001"/>
    <d v="2001-02-01T00:00:00"/>
    <n v="2001"/>
    <m/>
    <s v="Dm"/>
    <s v="Niet"/>
    <m/>
    <m/>
    <m/>
    <n v="1"/>
    <n v="16"/>
    <n v="16"/>
    <n v="39.446575342465756"/>
  </r>
  <r>
    <n v="28"/>
    <s v="28n1"/>
    <s v="Caméléon"/>
    <s v="Piano solo"/>
    <x v="10"/>
    <x v="0"/>
    <s v="Maart 2001"/>
    <d v="2001-03-01T00:00:00"/>
    <n v="2001"/>
    <s v="Annemieke"/>
    <s v="Gm"/>
    <s v="Niet"/>
    <d v="1899-12-30T03:06:00"/>
    <m/>
    <m/>
    <n v="6"/>
    <n v="96"/>
    <n v="16"/>
    <n v="39.523287671232879"/>
  </r>
  <r>
    <n v="28"/>
    <s v="28n2"/>
    <s v="Interlude"/>
    <s v="Piano solo"/>
    <x v="20"/>
    <x v="0"/>
    <s v="Febr. 2001"/>
    <d v="2001-01-01T00:00:00"/>
    <n v="2001"/>
    <m/>
    <s v="D"/>
    <s v="Miss."/>
    <d v="1899-12-30T01:45:00"/>
    <m/>
    <m/>
    <n v="3"/>
    <n v="48"/>
    <n v="16"/>
    <n v="39.361643835616441"/>
  </r>
  <r>
    <n v="28"/>
    <s v="28n3"/>
    <s v="Concertino"/>
    <s v="Piano solo"/>
    <x v="21"/>
    <x v="0"/>
    <s v="Maart 2001"/>
    <d v="2001-03-01T00:00:00"/>
    <n v="2001"/>
    <m/>
    <s v="Gm"/>
    <s v="Niet"/>
    <d v="1899-12-30T02:25:00"/>
    <m/>
    <m/>
    <n v="5"/>
    <n v="65"/>
    <n v="13"/>
    <n v="39.523287671232879"/>
  </r>
  <r>
    <n v="28"/>
    <s v="28n4"/>
    <s v="Caméléon"/>
    <s v="Orkest"/>
    <x v="22"/>
    <x v="0"/>
    <s v="November 2021"/>
    <d v="2021-11-01T00:00:00"/>
    <n v="2021"/>
    <m/>
    <s v="Gm"/>
    <s v="Niet"/>
    <d v="1899-12-30T03:14:00"/>
    <m/>
    <m/>
    <n v="15"/>
    <n v="96"/>
    <n v="6.4"/>
    <n v="60.208219178082189"/>
  </r>
  <r>
    <n v="28"/>
    <s v="28n5"/>
    <s v="Interlude"/>
    <s v="Orkest"/>
    <x v="22"/>
    <x v="0"/>
    <s v="Oktober 2021"/>
    <d v="2012-10-01T00:00:00"/>
    <n v="2012"/>
    <m/>
    <s v="D"/>
    <s v="Niet"/>
    <d v="1899-12-30T01:47:00"/>
    <m/>
    <m/>
    <n v="4"/>
    <n v="48"/>
    <n v="12"/>
    <n v="51.11780821917808"/>
  </r>
  <r>
    <n v="28"/>
    <s v="28n6"/>
    <s v="Concertino"/>
    <s v="Piano en orkest"/>
    <x v="21"/>
    <x v="0"/>
    <s v="Oktober 2021"/>
    <d v="2021-10-01T00:00:00"/>
    <n v="2021"/>
    <m/>
    <s v="Gm"/>
    <s v="Niet"/>
    <d v="1899-12-30T03:45:00"/>
    <m/>
    <m/>
    <n v="13"/>
    <n v="93"/>
    <n v="7.1538461538461542"/>
    <n v="60.123287671232873"/>
  </r>
  <r>
    <n v="29"/>
    <n v="29"/>
    <s v="Achtste wereldwonder"/>
    <s v="Piano en koor"/>
    <x v="19"/>
    <x v="0"/>
    <s v="April 2001"/>
    <d v="2001-04-01T00:00:00"/>
    <n v="2001"/>
    <m/>
    <s v="C"/>
    <s v="-"/>
    <d v="1899-12-30T01:50:00"/>
    <m/>
    <m/>
    <n v="3"/>
    <n v="31"/>
    <n v="10.333333333333334"/>
    <n v="39.608219178082194"/>
  </r>
  <r>
    <n v="30"/>
    <s v="30n1"/>
    <s v="Danse des Elfes"/>
    <s v="Piano solo"/>
    <x v="5"/>
    <x v="0"/>
    <s v="Juni 2001"/>
    <d v="2001-06-01T00:00:00"/>
    <n v="2001"/>
    <s v="Mia"/>
    <s v="div."/>
    <s v="Niet"/>
    <m/>
    <m/>
    <m/>
    <n v="3"/>
    <n v="49"/>
    <n v="16.333333333333332"/>
    <n v="39.775342465753425"/>
  </r>
  <r>
    <n v="30"/>
    <s v="30n2"/>
    <s v="Miniature mélancholique"/>
    <s v="Piano solo"/>
    <x v="23"/>
    <x v="0"/>
    <s v="Nov 2001"/>
    <d v="2001-11-01T00:00:00"/>
    <n v="2001"/>
    <s v="Mia"/>
    <s v="Em"/>
    <s v="Niet"/>
    <d v="1899-12-30T00:51:00"/>
    <m/>
    <m/>
    <n v="1"/>
    <n v="12"/>
    <n v="12"/>
    <n v="40.194520547945203"/>
  </r>
  <r>
    <n v="30"/>
    <s v="30n3"/>
    <s v="Méditation mélancholique"/>
    <s v="Piano solo"/>
    <x v="23"/>
    <x v="0"/>
    <s v="Dec 2016"/>
    <d v="2016-12-01T00:00:00"/>
    <n v="2016"/>
    <m/>
    <s v="Em"/>
    <s v="Wel"/>
    <d v="1899-12-30T01:25:00"/>
    <d v="1899-12-30T01:30:00"/>
    <n v="5.8823529411764608E-2"/>
    <n v="2"/>
    <n v="16"/>
    <n v="8"/>
    <n v="55.287671232876711"/>
  </r>
  <r>
    <n v="30"/>
    <s v="30n4"/>
    <s v="Moment mélancholique"/>
    <s v="Cello en piano"/>
    <x v="23"/>
    <x v="0"/>
    <s v="Dec 2016"/>
    <d v="2016-12-01T00:00:00"/>
    <n v="2016"/>
    <m/>
    <s v="Em"/>
    <s v="Niet"/>
    <m/>
    <m/>
    <m/>
    <n v="3"/>
    <n v="38"/>
    <n v="12.666666666666666"/>
    <n v="55.287671232876711"/>
  </r>
  <r>
    <n v="31"/>
    <n v="31"/>
    <s v="Afscheid"/>
    <s v="Piano solo"/>
    <x v="1"/>
    <x v="0"/>
    <s v="Aug. 2001"/>
    <d v="2001-08-01T00:00:00"/>
    <n v="2001"/>
    <s v="Floris"/>
    <s v="div."/>
    <s v="Niet"/>
    <m/>
    <m/>
    <m/>
    <n v="1"/>
    <n v="24"/>
    <n v="24"/>
    <n v="39.942465753424656"/>
  </r>
  <r>
    <n v="32"/>
    <n v="32"/>
    <s v="Otherwise"/>
    <s v="Koor en piano"/>
    <x v="24"/>
    <x v="0"/>
    <s v="Dec. 2001"/>
    <d v="2001-12-01T00:00:00"/>
    <n v="2001"/>
    <s v="Otherwise"/>
    <s v="Cm"/>
    <s v="-"/>
    <m/>
    <m/>
    <m/>
    <n v="5"/>
    <n v="59"/>
    <n v="11.8"/>
    <n v="40.276712328767125"/>
  </r>
  <r>
    <n v="33"/>
    <s v="33n1"/>
    <s v="Wijs mij de plek"/>
    <s v="Koor en piano"/>
    <x v="19"/>
    <x v="0"/>
    <s v="Jan. 2002"/>
    <d v="2002-01-01T00:00:00"/>
    <n v="2002"/>
    <m/>
    <s v="D"/>
    <s v="-"/>
    <m/>
    <m/>
    <m/>
    <n v="2"/>
    <n v="24"/>
    <n v="12"/>
    <n v="40.361643835616441"/>
  </r>
  <r>
    <n v="33"/>
    <s v="33n2"/>
    <s v="Wijs mij de plek"/>
    <s v="Koor en piano"/>
    <x v="4"/>
    <x v="0"/>
    <s v="Aug. 2011"/>
    <d v="2011-08-01T00:00:00"/>
    <n v="2011"/>
    <s v="LittleLight"/>
    <s v="Dm"/>
    <s v="-"/>
    <m/>
    <m/>
    <m/>
    <n v="2"/>
    <n v="24"/>
    <n v="12"/>
    <n v="49.947945205479449"/>
  </r>
  <r>
    <n v="34"/>
    <s v="34n1"/>
    <s v="Koekoek"/>
    <s v="Zang en piano"/>
    <x v="4"/>
    <x v="0"/>
    <s v="April 2002"/>
    <d v="2002-04-01T00:00:00"/>
    <n v="2002"/>
    <m/>
    <s v="G"/>
    <s v="-"/>
    <m/>
    <m/>
    <m/>
    <n v="3"/>
    <n v="20"/>
    <n v="6.666666666666667"/>
    <n v="40.608219178082194"/>
  </r>
  <r>
    <n v="34"/>
    <s v="34n2"/>
    <s v="Hannebroek"/>
    <s v="Zang en piano"/>
    <x v="4"/>
    <x v="0"/>
    <s v="April 2002"/>
    <d v="2002-04-01T00:00:00"/>
    <n v="2002"/>
    <m/>
    <s v="G"/>
    <s v="-"/>
    <m/>
    <m/>
    <m/>
    <n v="1"/>
    <n v="12"/>
    <n v="12"/>
    <n v="40.608219178082194"/>
  </r>
  <r>
    <n v="34"/>
    <s v="34n3"/>
    <s v="Ploegdriever"/>
    <s v="Zang en piano"/>
    <x v="5"/>
    <x v="0"/>
    <s v="April 2002"/>
    <d v="2002-04-01T00:00:00"/>
    <n v="2002"/>
    <m/>
    <s v="G"/>
    <s v="-"/>
    <m/>
    <m/>
    <m/>
    <n v="1"/>
    <n v="16"/>
    <n v="16"/>
    <n v="40.608219178082194"/>
  </r>
  <r>
    <n v="34"/>
    <s v="34n4"/>
    <s v="Zwòllef"/>
    <s v="Zang en piano"/>
    <x v="3"/>
    <x v="0"/>
    <s v="April 2002"/>
    <d v="2002-04-01T00:00:00"/>
    <n v="2002"/>
    <m/>
    <s v="F"/>
    <s v="-"/>
    <m/>
    <m/>
    <m/>
    <n v="4"/>
    <n v="45"/>
    <n v="11.25"/>
    <n v="40.608219178082194"/>
  </r>
  <r>
    <n v="35"/>
    <s v="35n1"/>
    <s v="Preludetta et Fughetta"/>
    <s v="Strijkkwartet"/>
    <x v="25"/>
    <x v="0"/>
    <s v="Juli 2002"/>
    <d v="2002-07-01T00:00:00"/>
    <n v="2002"/>
    <m/>
    <s v="div."/>
    <s v="-"/>
    <m/>
    <m/>
    <m/>
    <n v="3"/>
    <n v="25"/>
    <n v="8.3333333333333339"/>
    <n v="40.857534246575341"/>
  </r>
  <r>
    <n v="35"/>
    <s v="35n2"/>
    <s v="Preludetta et Fughetta et Coda"/>
    <s v="Strijkkwartet"/>
    <x v="26"/>
    <x v="0"/>
    <s v="Dec 2020"/>
    <d v="2020-12-01T00:00:00"/>
    <n v="2020"/>
    <m/>
    <s v="div."/>
    <s v="-"/>
    <m/>
    <m/>
    <m/>
    <n v="3"/>
    <n v="41"/>
    <n v="13.666666666666666"/>
    <n v="59.290410958904111"/>
  </r>
  <r>
    <n v="35"/>
    <s v="35n3"/>
    <s v="Trilogette"/>
    <s v="Fluitkwartet"/>
    <x v="26"/>
    <x v="0"/>
    <s v="Dec 2020"/>
    <d v="2020-12-01T00:00:00"/>
    <n v="2020"/>
    <m/>
    <s v="div."/>
    <s v="-"/>
    <m/>
    <m/>
    <m/>
    <n v="3"/>
    <n v="41"/>
    <n v="13.666666666666666"/>
    <n v="59.290410958904111"/>
  </r>
  <r>
    <n v="36"/>
    <n v="36"/>
    <s v="Light the Light"/>
    <s v="Koor en piano"/>
    <x v="27"/>
    <x v="0"/>
    <s v="Sept. 2002"/>
    <d v="2002-09-01T00:00:00"/>
    <n v="2002"/>
    <m/>
    <s v="Gm"/>
    <s v="-"/>
    <m/>
    <m/>
    <m/>
    <n v="4"/>
    <n v="61"/>
    <n v="15.25"/>
    <n v="41.027397260273972"/>
  </r>
  <r>
    <n v="37"/>
    <s v="37n1"/>
    <s v="Child of the Rainbow"/>
    <s v="Koor en piano"/>
    <x v="1"/>
    <x v="0"/>
    <s v="Dec. 2002"/>
    <d v="2002-12-01T00:00:00"/>
    <n v="2002"/>
    <s v="Otherwise"/>
    <s v="G"/>
    <s v="-"/>
    <m/>
    <m/>
    <m/>
    <n v="4"/>
    <n v="62"/>
    <n v="15.5"/>
    <n v="41.276712328767125"/>
  </r>
  <r>
    <n v="37"/>
    <s v="37n2"/>
    <s v="Child of the Rainbow"/>
    <s v="Koor, piano en altsax"/>
    <x v="1"/>
    <x v="0"/>
    <s v="April 2004"/>
    <d v="2004-04-01T00:00:00"/>
    <n v="2004"/>
    <s v="Otherwise"/>
    <s v="G"/>
    <s v="-"/>
    <m/>
    <m/>
    <m/>
    <n v="4"/>
    <n v="62"/>
    <n v="15.5"/>
    <n v="42.610958904109587"/>
  </r>
  <r>
    <n v="37"/>
    <s v="37n3"/>
    <s v="Child of the Rainbow"/>
    <s v="Koor, piano en klarinet"/>
    <x v="1"/>
    <x v="0"/>
    <s v="Nov 2004"/>
    <d v="2004-11-01T00:00:00"/>
    <n v="2004"/>
    <s v="Otherwise"/>
    <s v="G"/>
    <s v="-"/>
    <m/>
    <m/>
    <m/>
    <n v="4"/>
    <n v="62"/>
    <n v="15.5"/>
    <n v="43.197260273972603"/>
  </r>
  <r>
    <n v="38"/>
    <s v="38v1"/>
    <s v="Trumpet Voluntary"/>
    <s v="Trompet en piano"/>
    <x v="4"/>
    <x v="0"/>
    <s v="Febr. 2003"/>
    <d v="2003-02-01T00:00:00"/>
    <n v="2003"/>
    <s v="Ruurd"/>
    <s v="Es"/>
    <s v="-"/>
    <m/>
    <m/>
    <m/>
    <n v="4"/>
    <n v="64"/>
    <n v="16"/>
    <n v="41.446575342465756"/>
  </r>
  <r>
    <n v="38"/>
    <s v="38v2"/>
    <s v="Trumpet Voluntary"/>
    <s v="Trompet en piano"/>
    <x v="4"/>
    <x v="0"/>
    <s v="Sept. 2003"/>
    <d v="2003-09-01T00:00:00"/>
    <n v="2003"/>
    <s v="Ruurd"/>
    <s v="Es"/>
    <s v="-"/>
    <m/>
    <m/>
    <m/>
    <n v="5"/>
    <n v="86"/>
    <n v="17.2"/>
    <n v="42.027397260273972"/>
  </r>
  <r>
    <n v="39"/>
    <n v="39"/>
    <s v="Into the Bliss"/>
    <s v="Zang en piano"/>
    <x v="4"/>
    <x v="0"/>
    <s v="Juni 2003"/>
    <d v="2003-06-01T00:00:00"/>
    <n v="2003"/>
    <s v="Anke &amp; Marianne"/>
    <s v="C"/>
    <s v="-"/>
    <m/>
    <m/>
    <m/>
    <n v="9"/>
    <n v="121"/>
    <n v="13.444444444444445"/>
    <n v="41.775342465753425"/>
  </r>
  <r>
    <n v="40"/>
    <s v="40n1"/>
    <s v="Impromptu #1"/>
    <s v="Piano solo"/>
    <x v="23"/>
    <x v="0"/>
    <s v="Aug. 2003"/>
    <d v="2003-08-01T00:00:00"/>
    <n v="2003"/>
    <m/>
    <s v="div."/>
    <s v="Miss."/>
    <m/>
    <m/>
    <m/>
    <n v="6"/>
    <n v="86"/>
    <n v="14.333333333333334"/>
    <n v="41.942465753424656"/>
  </r>
  <r>
    <n v="40"/>
    <s v="40n2"/>
    <s v="Impromptu #2"/>
    <s v="Piano solo"/>
    <x v="28"/>
    <x v="0"/>
    <s v="Juni 2004"/>
    <d v="2004-06-01T00:00:00"/>
    <n v="2004"/>
    <m/>
    <s v="D"/>
    <s v="Miss."/>
    <m/>
    <m/>
    <m/>
    <n v="4"/>
    <n v="64"/>
    <n v="16"/>
    <n v="42.778082191780825"/>
  </r>
  <r>
    <n v="40"/>
    <s v="40n3"/>
    <s v="Impromptu #3"/>
    <s v="Piano solo"/>
    <x v="29"/>
    <x v="0"/>
    <s v="Juli 2004"/>
    <d v="2004-07-01T00:00:00"/>
    <n v="2004"/>
    <m/>
    <s v="Cm"/>
    <s v="Miss."/>
    <m/>
    <m/>
    <m/>
    <n v="5"/>
    <n v="80"/>
    <n v="16"/>
    <n v="42.860273972602741"/>
  </r>
  <r>
    <n v="40"/>
    <s v="40n4"/>
    <s v="Fantaisie"/>
    <s v="Fluit en piano"/>
    <x v="29"/>
    <x v="0"/>
    <s v="Augustus 2019"/>
    <d v="2019-08-01T00:00:00"/>
    <n v="2019"/>
    <m/>
    <s v="Cm"/>
    <s v="-"/>
    <m/>
    <m/>
    <m/>
    <n v="5"/>
    <n v="80"/>
    <n v="16"/>
    <n v="57.953424657534249"/>
  </r>
  <r>
    <n v="41"/>
    <s v="41n1"/>
    <s v="Ode to Alison"/>
    <s v="Zang en piano"/>
    <x v="19"/>
    <x v="0"/>
    <s v="Sept. 2004"/>
    <d v="2004-09-01T00:00:00"/>
    <n v="2004"/>
    <s v="Alison"/>
    <s v="Gm"/>
    <s v="-"/>
    <m/>
    <m/>
    <m/>
    <n v="2"/>
    <n v="32"/>
    <n v="16"/>
    <n v="43.030136986301372"/>
  </r>
  <r>
    <n v="41"/>
    <s v="41n2"/>
    <s v="Ode to Alison"/>
    <s v="Piano solo"/>
    <x v="19"/>
    <x v="0"/>
    <s v="Sept. 2004"/>
    <d v="2004-09-01T00:00:00"/>
    <n v="2004"/>
    <s v="Alison"/>
    <s v="Gm"/>
    <s v="Niet"/>
    <m/>
    <m/>
    <m/>
    <n v="2"/>
    <n v="32"/>
    <n v="16"/>
    <n v="43.030136986301372"/>
  </r>
  <r>
    <n v="42"/>
    <n v="42"/>
    <s v="Flucht der Sehnsucht"/>
    <s v="Zang en piano"/>
    <x v="1"/>
    <x v="0"/>
    <s v="Juli 2005"/>
    <d v="2005-07-01T00:00:00"/>
    <n v="2005"/>
    <m/>
    <s v="div."/>
    <s v="-"/>
    <m/>
    <m/>
    <m/>
    <n v="7"/>
    <n v="116"/>
    <n v="16.571428571428573"/>
    <n v="43.860273972602741"/>
  </r>
  <r>
    <n v="43"/>
    <n v="43"/>
    <s v="Collage Musicale"/>
    <s v="Piano solo"/>
    <x v="30"/>
    <x v="0"/>
    <s v="Juni 2005"/>
    <d v="2005-06-01T00:00:00"/>
    <n v="2005"/>
    <m/>
    <m/>
    <s v="Niet"/>
    <m/>
    <m/>
    <m/>
    <n v="4"/>
    <n v="86"/>
    <n v="21.5"/>
    <n v="43.778082191780825"/>
  </r>
  <r>
    <n v="44"/>
    <s v="44n1"/>
    <s v="Sonatinine"/>
    <s v="Piano solo"/>
    <x v="23"/>
    <x v="0"/>
    <s v="Maart 2006"/>
    <d v="2006-03-01T00:00:00"/>
    <n v="2006"/>
    <s v="Esther"/>
    <s v="F"/>
    <s v="Niet"/>
    <m/>
    <m/>
    <m/>
    <n v="3"/>
    <n v="48"/>
    <n v="16"/>
    <n v="44.526027397260272"/>
  </r>
  <r>
    <n v="44"/>
    <s v="44n2"/>
    <s v="Sonatinine"/>
    <s v="Piano solo"/>
    <x v="23"/>
    <x v="0"/>
    <s v="Juni 2006"/>
    <d v="2006-03-01T00:00:00"/>
    <n v="2006"/>
    <s v="Esther"/>
    <s v="F"/>
    <s v="Wel"/>
    <d v="1899-12-30T01:40:00"/>
    <d v="1899-12-30T02:40:00"/>
    <n v="0.6000000000000002"/>
    <n v="2"/>
    <n v="32"/>
    <n v="16"/>
    <n v="44.526027397260272"/>
  </r>
  <r>
    <n v="44"/>
    <s v="44n2"/>
    <s v="Romance"/>
    <s v="Fluit en piano"/>
    <x v="23"/>
    <x v="0"/>
    <s v="Juni 2006"/>
    <d v="2006-03-01T00:00:00"/>
    <n v="2006"/>
    <s v="Esther"/>
    <s v="F"/>
    <s v="Niet"/>
    <m/>
    <m/>
    <m/>
    <n v="2"/>
    <n v="32"/>
    <n v="16"/>
    <n v="44.526027397260272"/>
  </r>
  <r>
    <n v="44"/>
    <s v="44n3"/>
    <s v="Romance"/>
    <s v="Cello en piano"/>
    <x v="23"/>
    <x v="0"/>
    <s v="Mei 2018"/>
    <d v="2018-05-01T00:00:00"/>
    <n v="2018"/>
    <s v="Esther"/>
    <s v="F"/>
    <s v="Niet"/>
    <m/>
    <m/>
    <m/>
    <n v="2"/>
    <n v="32"/>
    <n v="16"/>
    <n v="56.701369863013696"/>
  </r>
  <r>
    <n v="45"/>
    <n v="45"/>
    <s v="Rengaine"/>
    <s v="Fluit en piano"/>
    <x v="5"/>
    <x v="0"/>
    <s v="Juni 2006"/>
    <d v="2006-06-01T00:00:00"/>
    <n v="2006"/>
    <m/>
    <s v="G"/>
    <s v="-"/>
    <m/>
    <m/>
    <m/>
    <n v="6"/>
    <n v="104"/>
    <n v="17.333333333333332"/>
    <n v="44.778082191780825"/>
  </r>
  <r>
    <n v="46"/>
    <n v="46"/>
    <s v="Reflection"/>
    <s v="Piano solo"/>
    <x v="1"/>
    <x v="0"/>
    <s v="Dec. 2006"/>
    <d v="2006-12-01T00:00:00"/>
    <n v="2006"/>
    <m/>
    <m/>
    <s v="Miss."/>
    <m/>
    <m/>
    <m/>
    <n v="6"/>
    <n v="94"/>
    <n v="15.666666666666666"/>
    <n v="45.279452054794518"/>
  </r>
  <r>
    <n v="47"/>
    <s v="47n1"/>
    <s v="Chorale"/>
    <s v="Kwartet"/>
    <x v="1"/>
    <x v="0"/>
    <s v="Jan. 2007"/>
    <d v="2007-01-01T00:00:00"/>
    <n v="2007"/>
    <m/>
    <m/>
    <s v="-"/>
    <m/>
    <m/>
    <m/>
    <n v="4"/>
    <n v="32"/>
    <n v="8"/>
    <n v="45.364383561643834"/>
  </r>
  <r>
    <n v="47"/>
    <s v="47n2"/>
    <s v="Chorale"/>
    <s v="Piano solo"/>
    <x v="1"/>
    <x v="0"/>
    <s v="Jan. 2007"/>
    <d v="2007-01-01T00:00:00"/>
    <n v="2007"/>
    <m/>
    <m/>
    <s v="Miss."/>
    <m/>
    <m/>
    <m/>
    <n v="2"/>
    <n v="32"/>
    <n v="16"/>
    <n v="45.364383561643834"/>
  </r>
  <r>
    <n v="48"/>
    <s v="48n1"/>
    <s v="Monologue"/>
    <s v="Fluit solo"/>
    <x v="20"/>
    <x v="0"/>
    <s v="Jan. 2007"/>
    <d v="2007-01-01T00:00:00"/>
    <n v="2007"/>
    <m/>
    <s v="Dm"/>
    <s v="-"/>
    <m/>
    <m/>
    <m/>
    <n v="1"/>
    <n v="27"/>
    <n v="27"/>
    <n v="45.364383561643834"/>
  </r>
  <r>
    <n v="48"/>
    <s v="48n2"/>
    <s v="Monologue II"/>
    <s v="Fluit solo"/>
    <x v="20"/>
    <x v="0"/>
    <s v="Mei 2019"/>
    <d v="2019-05-01T00:00:00"/>
    <n v="2019"/>
    <m/>
    <s v="Bm"/>
    <s v="-"/>
    <m/>
    <m/>
    <m/>
    <n v="2"/>
    <n v="48"/>
    <n v="24"/>
    <n v="57.701369863013696"/>
  </r>
  <r>
    <n v="48"/>
    <s v="48n3"/>
    <s v="Monologue III"/>
    <s v="Fluit solo"/>
    <x v="31"/>
    <x v="0"/>
    <s v="Augustus 2019"/>
    <d v="2019-08-01T00:00:00"/>
    <n v="2019"/>
    <m/>
    <s v="Gm"/>
    <s v="-"/>
    <m/>
    <m/>
    <m/>
    <n v="2"/>
    <n v="96"/>
    <n v="48"/>
    <n v="57.953424657534249"/>
  </r>
  <r>
    <n v="49"/>
    <n v="49"/>
    <s v="Balance"/>
    <s v="Piano solo"/>
    <x v="32"/>
    <x v="0"/>
    <s v="Jan. 2007"/>
    <d v="2007-01-01T00:00:00"/>
    <n v="2007"/>
    <m/>
    <m/>
    <s v="Miss."/>
    <m/>
    <m/>
    <m/>
    <n v="3"/>
    <n v="48"/>
    <n v="16"/>
    <n v="45.364383561643834"/>
  </r>
  <r>
    <n v="50"/>
    <n v="50"/>
    <s v="Brillance et Sonorité"/>
    <s v="Piano solo"/>
    <x v="1"/>
    <x v="0"/>
    <s v="Dec. 2008"/>
    <d v="2008-12-01T00:00:00"/>
    <n v="2008"/>
    <m/>
    <s v="Em"/>
    <s v="Wel"/>
    <d v="1899-12-30T02:26:00"/>
    <d v="1899-12-30T04:10:00"/>
    <n v="0.71232876712328763"/>
    <n v="4"/>
    <n v="64"/>
    <n v="16"/>
    <n v="47.282191780821918"/>
  </r>
  <r>
    <n v="51"/>
    <s v="51n1"/>
    <s v="Dialogue"/>
    <s v="Piano solo"/>
    <x v="33"/>
    <x v="0"/>
    <s v="Juli 2009"/>
    <d v="2009-07-01T00:00:00"/>
    <n v="2009"/>
    <m/>
    <m/>
    <s v="Niet"/>
    <m/>
    <m/>
    <m/>
    <n v="3"/>
    <n v="128"/>
    <n v="42.666666666666664"/>
    <n v="47.863013698630134"/>
  </r>
  <r>
    <n v="51"/>
    <s v="51n2"/>
    <s v="Dialogue"/>
    <s v="Orkest"/>
    <x v="33"/>
    <x v="0"/>
    <s v="Feb. 2021"/>
    <d v="2021-02-01T00:00:00"/>
    <n v="2021"/>
    <m/>
    <m/>
    <s v="Niet"/>
    <m/>
    <m/>
    <m/>
    <n v="18"/>
    <n v="128"/>
    <n v="7.1111111111111107"/>
    <n v="59.460273972602742"/>
  </r>
  <r>
    <n v="52"/>
    <n v="52"/>
    <s v="Berceuse"/>
    <s v="Piano solo"/>
    <x v="3"/>
    <x v="0"/>
    <s v="Dec. 2009"/>
    <d v="2009-12-01T00:00:00"/>
    <n v="2009"/>
    <s v="Esther"/>
    <s v="Dm"/>
    <s v="Wel"/>
    <d v="1899-12-30T02:02:00"/>
    <d v="1899-12-30T03:00:00"/>
    <n v="0.47540983606557391"/>
    <n v="3"/>
    <n v="60"/>
    <n v="20"/>
    <n v="48.282191780821918"/>
  </r>
  <r>
    <n v="53"/>
    <s v="53n1"/>
    <s v="Voluntary for Organ"/>
    <s v="Orgel"/>
    <x v="34"/>
    <x v="0"/>
    <s v="Febr. 2010"/>
    <d v="2010-02-01T00:00:00"/>
    <n v="2010"/>
    <m/>
    <s v="F"/>
    <s v="-"/>
    <m/>
    <m/>
    <m/>
    <n v="2"/>
    <n v="48"/>
    <n v="24"/>
    <n v="48.452054794520549"/>
  </r>
  <r>
    <n v="53"/>
    <s v="53n2"/>
    <s v="Voluntary for Woodwinds"/>
    <s v="Orkest"/>
    <x v="34"/>
    <x v="0"/>
    <s v="Nov. 2020"/>
    <d v="2020-11-01T00:00:00"/>
    <n v="2020"/>
    <m/>
    <s v="F"/>
    <s v="-"/>
    <m/>
    <m/>
    <m/>
    <n v="5"/>
    <n v="48"/>
    <n v="9.6"/>
    <n v="59.208219178082189"/>
  </r>
  <r>
    <n v="54"/>
    <s v="54n1"/>
    <s v="Nocturne"/>
    <s v="Piano solo"/>
    <x v="0"/>
    <x v="0"/>
    <s v="April 2010"/>
    <d v="2010-04-01T00:00:00"/>
    <n v="2010"/>
    <s v="Alison"/>
    <s v="C#m"/>
    <s v="Niet"/>
    <m/>
    <m/>
    <m/>
    <n v="4"/>
    <n v="96"/>
    <n v="24"/>
    <n v="48.613698630136987"/>
  </r>
  <r>
    <n v="54"/>
    <s v="54n2"/>
    <s v="Intermezzo"/>
    <s v="Piano solo"/>
    <x v="1"/>
    <x v="0"/>
    <s v="April 2010"/>
    <d v="2010-04-01T00:00:00"/>
    <n v="2010"/>
    <s v="Erica"/>
    <s v="C#m"/>
    <s v="Niet"/>
    <m/>
    <m/>
    <m/>
    <n v="1"/>
    <n v="24"/>
    <n v="24"/>
    <n v="48.613698630136987"/>
  </r>
  <r>
    <n v="54"/>
    <s v="54n2"/>
    <s v="Quarantino"/>
    <s v="Piano solo"/>
    <x v="5"/>
    <x v="0"/>
    <s v="Dec. 2010"/>
    <d v="2010-12-01T00:00:00"/>
    <n v="2010"/>
    <s v="Erica"/>
    <s v="Des"/>
    <s v="Niet"/>
    <m/>
    <m/>
    <m/>
    <n v="2"/>
    <n v="40"/>
    <n v="20"/>
    <n v="49.282191780821918"/>
  </r>
  <r>
    <n v="55"/>
    <n v="55"/>
    <s v="Contemplation"/>
    <s v="Piano solo"/>
    <x v="1"/>
    <x v="0"/>
    <s v="Maart 2011"/>
    <d v="2011-03-01T00:00:00"/>
    <n v="2011"/>
    <s v="mijzelf"/>
    <s v="Am"/>
    <s v="Wel"/>
    <d v="1899-12-30T01:56:00"/>
    <d v="1899-12-30T03:10:00"/>
    <n v="0.63793103448275856"/>
    <n v="2"/>
    <n v="50"/>
    <n v="25"/>
    <n v="49.528767123287672"/>
  </r>
  <r>
    <n v="56"/>
    <s v="56n1"/>
    <s v="Proximité"/>
    <s v="Piano solo"/>
    <x v="9"/>
    <x v="0"/>
    <s v="Maart 2011"/>
    <d v="2011-03-01T00:00:00"/>
    <n v="2011"/>
    <s v="Erna"/>
    <s v="D"/>
    <s v="Niet"/>
    <m/>
    <m/>
    <m/>
    <n v="2"/>
    <n v="49"/>
    <n v="24.5"/>
    <n v="49.528767123287672"/>
  </r>
  <r>
    <n v="56"/>
    <s v="56n2"/>
    <s v="Proximité"/>
    <s v="Fluit en piano"/>
    <x v="9"/>
    <x v="0"/>
    <s v="April 2011"/>
    <d v="2011-04-01T00:00:00"/>
    <n v="2011"/>
    <m/>
    <s v="D"/>
    <s v="-"/>
    <m/>
    <m/>
    <m/>
    <n v="3"/>
    <n v="49"/>
    <n v="16.333333333333332"/>
    <n v="49.613698630136987"/>
  </r>
  <r>
    <n v="57"/>
    <n v="57"/>
    <s v="Impromptu #4"/>
    <s v="Piano solo"/>
    <x v="35"/>
    <x v="0"/>
    <s v="Mei 2011"/>
    <d v="2011-05-01T00:00:00"/>
    <n v="2011"/>
    <m/>
    <s v="Es"/>
    <s v="Miss."/>
    <m/>
    <m/>
    <m/>
    <n v="5"/>
    <n v="111"/>
    <n v="22.2"/>
    <n v="49.695890410958903"/>
  </r>
  <r>
    <n v="58"/>
    <n v="58"/>
    <s v="Fantasie"/>
    <s v="Piano solo"/>
    <x v="1"/>
    <x v="0"/>
    <s v="Febr 2012"/>
    <d v="2012-02-01T00:00:00"/>
    <n v="2012"/>
    <m/>
    <s v="E"/>
    <s v="Miss."/>
    <m/>
    <m/>
    <m/>
    <n v="4"/>
    <n v="83"/>
    <n v="20.75"/>
    <n v="50.452054794520549"/>
  </r>
  <r>
    <n v="59"/>
    <s v="59n1"/>
    <s v="Intermezzo"/>
    <s v="Piano solo"/>
    <x v="1"/>
    <x v="0"/>
    <s v="Febr 2013"/>
    <d v="2013-02-01T00:00:00"/>
    <n v="2013"/>
    <s v="Corry"/>
    <s v="Cm,Bb"/>
    <s v="Niet"/>
    <m/>
    <m/>
    <m/>
    <n v="2"/>
    <n v="32"/>
    <n v="16"/>
    <n v="51.454794520547942"/>
  </r>
  <r>
    <n v="59"/>
    <s v="59n2"/>
    <s v="Consolation"/>
    <s v="Piano solo"/>
    <x v="1"/>
    <x v="0"/>
    <s v="Febr 2013"/>
    <d v="2013-02-01T00:00:00"/>
    <n v="2013"/>
    <m/>
    <s v="Dm"/>
    <s v="Niet"/>
    <m/>
    <m/>
    <m/>
    <n v="3"/>
    <n v="64"/>
    <n v="21.333333333333332"/>
    <n v="51.454794520547942"/>
  </r>
  <r>
    <n v="59"/>
    <s v="59n3"/>
    <s v="Enjouement"/>
    <s v="Piano solo"/>
    <x v="1"/>
    <x v="0"/>
    <s v="Maart 2013"/>
    <d v="2013-03-01T00:00:00"/>
    <n v="2013"/>
    <m/>
    <s v="Gm"/>
    <s v="Wel"/>
    <d v="1899-12-30T03:04:00"/>
    <d v="1899-12-30T04:15:00"/>
    <n v="0.38586956521739119"/>
    <n v="4"/>
    <n v="80"/>
    <n v="20"/>
    <n v="51.531506849315072"/>
  </r>
  <r>
    <n v="60"/>
    <s v="60p1"/>
    <s v="Lyrique"/>
    <s v="Cello en piano"/>
    <x v="3"/>
    <x v="0"/>
    <s v="Juli 2013"/>
    <d v="2013-07-01T00:00:00"/>
    <n v="2013"/>
    <m/>
    <s v="G"/>
    <s v="-"/>
    <m/>
    <m/>
    <m/>
    <n v="3"/>
    <n v="60"/>
    <n v="20"/>
    <n v="51.865753424657534"/>
  </r>
  <r>
    <n v="60"/>
    <s v="60p2"/>
    <s v="Adagio"/>
    <s v="Cello en piano"/>
    <x v="23"/>
    <x v="0"/>
    <s v="Aug. 2013"/>
    <d v="2013-08-01T00:00:00"/>
    <n v="2013"/>
    <m/>
    <s v="Dm"/>
    <s v="-"/>
    <m/>
    <m/>
    <m/>
    <n v="4"/>
    <n v="72"/>
    <n v="18"/>
    <n v="51.950684931506849"/>
  </r>
  <r>
    <n v="60"/>
    <s v="60p3"/>
    <s v="Vivace"/>
    <s v="Cello en piano"/>
    <x v="36"/>
    <x v="0"/>
    <s v="Nov. 2013"/>
    <d v="2013-11-01T00:00:00"/>
    <n v="2013"/>
    <m/>
    <s v="G"/>
    <s v="-"/>
    <m/>
    <m/>
    <m/>
    <n v="4"/>
    <n v="64"/>
    <n v="16"/>
    <n v="52.202739726027396"/>
  </r>
  <r>
    <n v="61"/>
    <s v="61n1"/>
    <s v="Relâchement"/>
    <s v="Piano solo"/>
    <x v="3"/>
    <x v="0"/>
    <s v="Nov. 2013"/>
    <d v="2013-11-01T00:00:00"/>
    <n v="2013"/>
    <m/>
    <s v="Cm"/>
    <s v="Wel"/>
    <d v="1899-12-30T03:14:00"/>
    <d v="1899-12-30T04:00:00"/>
    <n v="0.23711340206185566"/>
    <n v="4"/>
    <n v="68"/>
    <n v="17"/>
    <n v="52.202739726027396"/>
  </r>
  <r>
    <n v="61"/>
    <s v="61n2"/>
    <s v="Montagnarde"/>
    <s v="Piano solo"/>
    <x v="3"/>
    <x v="0"/>
    <s v="Jan. 2014"/>
    <d v="2014-01-01T00:00:00"/>
    <n v="2014"/>
    <m/>
    <s v="Bes"/>
    <s v="Niet"/>
    <m/>
    <m/>
    <m/>
    <n v="2"/>
    <n v="101"/>
    <n v="50.5"/>
    <n v="52.369863013698627"/>
  </r>
  <r>
    <n v="61"/>
    <s v="61n2p2"/>
    <s v="Montagnarde"/>
    <s v="Fluit en piano"/>
    <x v="3"/>
    <x v="0"/>
    <s v="Feb. 2014"/>
    <d v="2014-02-01T00:00:00"/>
    <n v="2014"/>
    <m/>
    <s v="Bes"/>
    <s v="-"/>
    <m/>
    <m/>
    <m/>
    <n v="3"/>
    <n v="101"/>
    <n v="33.666666666666664"/>
    <n v="52.454794520547942"/>
  </r>
  <r>
    <n v="61"/>
    <s v="61n3"/>
    <s v="Introspection"/>
    <s v="Piano solo"/>
    <x v="32"/>
    <x v="0"/>
    <s v="Feb. 2014"/>
    <d v="2014-02-01T00:00:00"/>
    <n v="2014"/>
    <s v="De Hooge Berkt"/>
    <s v="A"/>
    <s v="Wel"/>
    <d v="1899-12-30T03:50:00"/>
    <d v="1899-12-30T04:40:00"/>
    <n v="0.217391304347826"/>
    <n v="4"/>
    <n v="96"/>
    <n v="24"/>
    <n v="52.454794520547942"/>
  </r>
  <r>
    <n v="61"/>
    <s v="61n4"/>
    <s v="Rêverie"/>
    <s v="Piano solo"/>
    <x v="1"/>
    <x v="0"/>
    <s v="April 2014"/>
    <d v="2014-04-01T00:00:00"/>
    <n v="2014"/>
    <m/>
    <s v="Cm"/>
    <s v="Wel"/>
    <d v="1899-12-30T03:20:00"/>
    <d v="1899-12-30T03:40:00"/>
    <n v="9.9999999999999839E-2"/>
    <n v="3"/>
    <n v="84"/>
    <n v="28"/>
    <n v="52.61643835616438"/>
  </r>
  <r>
    <n v="62"/>
    <n v="62"/>
    <s v="Bevrijding"/>
    <s v="Zang en piano"/>
    <x v="1"/>
    <x v="0"/>
    <s v="Dec. 2013"/>
    <d v="2013-12-01T00:00:00"/>
    <n v="2013"/>
    <m/>
    <s v="div."/>
    <s v="-"/>
    <m/>
    <m/>
    <m/>
    <n v="5"/>
    <n v="70"/>
    <n v="14"/>
    <n v="52.284931506849318"/>
  </r>
  <r>
    <n v="63"/>
    <s v="63n1"/>
    <s v="Song4You"/>
    <s v="Fluit en piano"/>
    <x v="37"/>
    <x v="0"/>
    <s v="Juli 2014"/>
    <d v="2014-07-01T00:00:00"/>
    <n v="2014"/>
    <m/>
    <s v="F"/>
    <s v="-"/>
    <m/>
    <m/>
    <m/>
    <n v="4"/>
    <n v="68"/>
    <n v="17"/>
    <n v="52.865753424657534"/>
  </r>
  <r>
    <n v="63"/>
    <s v="63n2"/>
    <s v="Song4Me"/>
    <s v="Piano solo"/>
    <x v="19"/>
    <x v="0"/>
    <s v="April 2015"/>
    <d v="2015-04-01T00:00:00"/>
    <n v="2015"/>
    <s v="myself"/>
    <s v="Em"/>
    <s v="Wel"/>
    <d v="1899-12-30T03:48:00"/>
    <d v="1899-12-30T04:40:00"/>
    <n v="0.22807017543859656"/>
    <n v="4"/>
    <n v="80"/>
    <n v="20"/>
    <n v="53.61643835616438"/>
  </r>
  <r>
    <n v="63"/>
    <s v="63n3"/>
    <s v="Sinfonietta Pastorale"/>
    <s v="Orkest"/>
    <x v="22"/>
    <x v="0"/>
    <s v="April 2021"/>
    <d v="2021-04-01T00:00:00"/>
    <n v="2021"/>
    <m/>
    <s v="Em"/>
    <s v="-"/>
    <m/>
    <m/>
    <m/>
    <n v="5"/>
    <n v="80"/>
    <n v="16"/>
    <n v="59.62191780821918"/>
  </r>
  <r>
    <n v="64"/>
    <s v="64n1"/>
    <s v="Pièce Blanche"/>
    <s v="Piano solo"/>
    <x v="23"/>
    <x v="0"/>
    <s v="Juli 2014"/>
    <d v="2014-07-01T00:00:00"/>
    <n v="2014"/>
    <m/>
    <s v="Am"/>
    <s v="Wel"/>
    <d v="1899-12-30T04:52:00"/>
    <d v="1899-12-30T05:15:00"/>
    <n v="7.8767123287671076E-2"/>
    <n v="3"/>
    <n v="109"/>
    <n v="36.333333333333336"/>
    <n v="52.865753424657534"/>
  </r>
  <r>
    <n v="64"/>
    <s v="64n3"/>
    <s v="Pièce Noire"/>
    <s v="Piano solo"/>
    <x v="22"/>
    <x v="1"/>
    <s v="Jan 2022"/>
    <d v="2022-01-01T00:00:00"/>
    <n v="2022"/>
    <m/>
    <s v="Ges"/>
    <s v="Wel"/>
    <d v="1899-12-30T02:03:00"/>
    <m/>
    <m/>
    <n v="2"/>
    <n v="49"/>
    <n v="24.5"/>
    <n v="60.375342465753427"/>
  </r>
  <r>
    <n v="64"/>
    <s v="64n4"/>
    <s v="Pièce Noire Blanche"/>
    <s v="Piano solo"/>
    <x v="22"/>
    <x v="1"/>
    <s v="Jan 2022"/>
    <d v="2022-01-01T00:00:00"/>
    <n v="2022"/>
    <m/>
    <s v="C"/>
    <s v="Wel"/>
    <d v="1899-12-30T02:03:00"/>
    <m/>
    <m/>
    <n v="2"/>
    <n v="49"/>
    <n v="24.5"/>
    <n v="60.375342465753427"/>
  </r>
  <r>
    <n v="65"/>
    <n v="65"/>
    <s v="Pledge"/>
    <s v="AltSax en piano"/>
    <x v="4"/>
    <x v="0"/>
    <s v="Nov. 2014"/>
    <d v="2014-11-01T00:00:00"/>
    <n v="2014"/>
    <s v="José"/>
    <s v="Es"/>
    <s v="-"/>
    <m/>
    <m/>
    <m/>
    <n v="4"/>
    <n v="76"/>
    <n v="19"/>
    <n v="53.202739726027396"/>
  </r>
  <r>
    <n v="66"/>
    <n v="66"/>
    <s v="Ballade"/>
    <s v="Fluit en piano"/>
    <x v="38"/>
    <x v="0"/>
    <s v="Jan. 2015"/>
    <d v="2015-01-01T00:00:00"/>
    <n v="2015"/>
    <m/>
    <s v="Bb"/>
    <s v="-"/>
    <m/>
    <m/>
    <m/>
    <n v="5"/>
    <n v="96"/>
    <n v="19.2"/>
    <n v="53.369863013698627"/>
  </r>
  <r>
    <n v="67"/>
    <n v="67"/>
    <s v="Divertissement"/>
    <s v="Piano solo"/>
    <x v="32"/>
    <x v="0"/>
    <s v="Juni 2015"/>
    <d v="2015-06-01T00:00:00"/>
    <n v="2015"/>
    <m/>
    <s v="Em"/>
    <s v="Wel"/>
    <d v="1899-12-30T04:05:00"/>
    <m/>
    <m/>
    <n v="5"/>
    <n v="116"/>
    <n v="23.2"/>
    <n v="53.783561643835618"/>
  </r>
  <r>
    <n v="68"/>
    <s v="68n1"/>
    <s v="Elegie"/>
    <s v="Cello en piano"/>
    <x v="1"/>
    <x v="0"/>
    <s v="Dec. 2015"/>
    <d v="2015-12-01T00:00:00"/>
    <n v="2015"/>
    <s v="Bart"/>
    <s v="Dm,F"/>
    <s v="-"/>
    <m/>
    <m/>
    <m/>
    <n v="4"/>
    <n v="85"/>
    <n v="21.25"/>
    <n v="54.284931506849318"/>
  </r>
  <r>
    <n v="68"/>
    <s v="68n2"/>
    <s v="Vocalise"/>
    <s v="Cello en piano"/>
    <x v="23"/>
    <x v="0"/>
    <s v="Jan 2016"/>
    <d v="2016-01-01T00:00:00"/>
    <n v="2016"/>
    <s v="Bart"/>
    <s v="Cm,Eb"/>
    <s v="-"/>
    <m/>
    <m/>
    <m/>
    <n v="3"/>
    <n v="84"/>
    <n v="28"/>
    <n v="54.369863013698627"/>
  </r>
  <r>
    <n v="69"/>
    <s v="69n1"/>
    <s v="Considerations"/>
    <s v="Piano solo"/>
    <x v="1"/>
    <x v="0"/>
    <s v="Maart 2016"/>
    <d v="2016-03-01T00:00:00"/>
    <n v="2016"/>
    <m/>
    <s v="D"/>
    <s v="Niet"/>
    <m/>
    <m/>
    <m/>
    <n v="6"/>
    <n v="128"/>
    <n v="21.333333333333332"/>
    <n v="54.534246575342465"/>
  </r>
  <r>
    <n v="69"/>
    <s v="69n2"/>
    <s v="Considerations"/>
    <s v="Fluit en piano"/>
    <x v="1"/>
    <x v="0"/>
    <s v="Okt. 2016"/>
    <d v="2016-10-01T00:00:00"/>
    <n v="2016"/>
    <m/>
    <s v="D"/>
    <s v="Niet"/>
    <m/>
    <m/>
    <m/>
    <n v="8"/>
    <n v="128"/>
    <n v="16"/>
    <n v="55.12054794520548"/>
  </r>
  <r>
    <n v="70"/>
    <s v="70n1"/>
    <s v="Horizon"/>
    <s v="Piano solo"/>
    <x v="1"/>
    <x v="2"/>
    <s v="Jan. 2017"/>
    <d v="2017-01-01T00:00:00"/>
    <n v="2017"/>
    <m/>
    <s v="F"/>
    <s v="Niet"/>
    <m/>
    <m/>
    <m/>
    <n v="5"/>
    <n v="104"/>
    <n v="20.8"/>
    <n v="55.372602739726027"/>
  </r>
  <r>
    <n v="70"/>
    <s v="70n2"/>
    <s v="Panorama"/>
    <s v="Piano solo"/>
    <x v="3"/>
    <x v="2"/>
    <s v="Mei 2017"/>
    <d v="2017-05-01T00:00:00"/>
    <n v="2017"/>
    <m/>
    <s v="Em"/>
    <s v="Niet"/>
    <m/>
    <m/>
    <m/>
    <n v="5"/>
    <n v="101"/>
    <n v="20.2"/>
    <n v="55.701369863013696"/>
  </r>
  <r>
    <n v="71"/>
    <s v="71n1"/>
    <s v="Adieu"/>
    <s v="Piano solo"/>
    <x v="4"/>
    <x v="1"/>
    <s v="Dec. 2017"/>
    <d v="2017-12-01T00:00:00"/>
    <n v="2017"/>
    <m/>
    <s v="Es"/>
    <s v="Niet"/>
    <m/>
    <m/>
    <m/>
    <n v="2"/>
    <n v="45"/>
    <n v="22.5"/>
    <n v="56.287671232876711"/>
  </r>
  <r>
    <n v="71"/>
    <s v="71n2"/>
    <s v="Adieu"/>
    <s v="Fluit en piano"/>
    <x v="34"/>
    <x v="3"/>
    <s v="Dec. 2017"/>
    <d v="2018-04-01T00:00:00"/>
    <n v="2018"/>
    <m/>
    <s v="Es"/>
    <s v="Niet"/>
    <m/>
    <m/>
    <m/>
    <n v="3"/>
    <n v="53"/>
    <n v="17.666666666666668"/>
    <n v="56.61917808219178"/>
  </r>
  <r>
    <n v="72"/>
    <s v="72n1"/>
    <s v="Gymnopédie"/>
    <s v="Piano solo"/>
    <x v="39"/>
    <x v="4"/>
    <s v="Dec. 2017"/>
    <d v="2017-12-01T00:00:00"/>
    <n v="2017"/>
    <s v="Erik Satie"/>
    <s v="F"/>
    <s v="Wel"/>
    <m/>
    <m/>
    <m/>
    <n v="2"/>
    <n v="81"/>
    <n v="40.5"/>
    <n v="56.287671232876711"/>
  </r>
  <r>
    <n v="72"/>
    <s v="72n2"/>
    <s v="Gymnopédie"/>
    <s v="Cello en piano"/>
    <x v="39"/>
    <x v="4"/>
    <s v="Dec. 2017"/>
    <d v="2017-12-01T00:00:00"/>
    <n v="2017"/>
    <s v="Erik Satie"/>
    <s v="F"/>
    <s v="Niet"/>
    <m/>
    <m/>
    <m/>
    <n v="3"/>
    <n v="81"/>
    <n v="27"/>
    <n v="56.287671232876711"/>
  </r>
  <r>
    <n v="72"/>
    <s v="72n3"/>
    <s v="Gymnopédie"/>
    <s v="Fluit en piano"/>
    <x v="39"/>
    <x v="4"/>
    <s v="Dec. 2017"/>
    <d v="2017-12-01T00:00:00"/>
    <n v="2017"/>
    <s v="Erik Satie"/>
    <s v="F"/>
    <s v="Niet"/>
    <m/>
    <m/>
    <m/>
    <n v="3"/>
    <n v="81"/>
    <n v="27"/>
    <n v="56.287671232876711"/>
  </r>
  <r>
    <n v="73"/>
    <s v="73n1"/>
    <s v="Défaite"/>
    <s v="Piano solo"/>
    <x v="7"/>
    <x v="5"/>
    <s v="Jan. 2018"/>
    <d v="2018-01-01T00:00:00"/>
    <n v="2018"/>
    <s v="moi même"/>
    <s v="Besm"/>
    <s v="Niet"/>
    <m/>
    <m/>
    <m/>
    <n v="3"/>
    <n v="106"/>
    <n v="35.333333333333336"/>
    <n v="56.372602739726027"/>
  </r>
  <r>
    <n v="73"/>
    <s v="73n2"/>
    <s v="Garden Leave"/>
    <s v="Piano solo"/>
    <x v="3"/>
    <x v="4"/>
    <s v="April 2018"/>
    <d v="2018-04-01T00:00:00"/>
    <n v="2018"/>
    <m/>
    <s v="C"/>
    <s v="Niet"/>
    <m/>
    <m/>
    <m/>
    <n v="3"/>
    <n v="73"/>
    <n v="24.333333333333332"/>
    <n v="56.61917808219178"/>
  </r>
  <r>
    <n v="74"/>
    <s v="74n1"/>
    <s v="Sinfonia"/>
    <s v="Piano solo"/>
    <x v="31"/>
    <x v="6"/>
    <s v="Mei 2018"/>
    <d v="2018-05-01T00:00:00"/>
    <n v="2018"/>
    <m/>
    <s v="F"/>
    <s v="Niet"/>
    <m/>
    <m/>
    <m/>
    <n v="2"/>
    <n v="49"/>
    <n v="24.5"/>
    <n v="56.701369863013696"/>
  </r>
  <r>
    <n v="74"/>
    <s v="74n2"/>
    <s v="Sinfonia"/>
    <s v="Koor SSATB"/>
    <x v="31"/>
    <x v="6"/>
    <s v="Juni 2018"/>
    <d v="2018-06-01T00:00:00"/>
    <n v="2018"/>
    <m/>
    <s v="F"/>
    <s v="Niet"/>
    <m/>
    <m/>
    <m/>
    <n v="4"/>
    <n v="49"/>
    <n v="12.25"/>
    <n v="56.786301369863011"/>
  </r>
  <r>
    <n v="74"/>
    <s v="74n3"/>
    <s v="Sinfonia"/>
    <s v="Orkest"/>
    <x v="31"/>
    <x v="6"/>
    <s v="December 2021"/>
    <d v="2021-12-01T00:00:00"/>
    <n v="2021"/>
    <m/>
    <s v="F"/>
    <s v="Niet"/>
    <d v="1899-12-30T01:35:00"/>
    <m/>
    <m/>
    <n v="3"/>
    <n v="49"/>
    <n v="16.333333333333332"/>
    <n v="60.290410958904111"/>
  </r>
  <r>
    <n v="75"/>
    <s v="75n1"/>
    <s v="Rhapsodie"/>
    <s v="Piano solo"/>
    <x v="4"/>
    <x v="7"/>
    <s v="Okt. 2018"/>
    <d v="2018-10-01T00:00:00"/>
    <n v="2018"/>
    <m/>
    <s v="D"/>
    <s v="Niet"/>
    <d v="1899-12-30T03:42:00"/>
    <m/>
    <m/>
    <n v="4"/>
    <n v="80"/>
    <n v="20"/>
    <n v="57.12054794520548"/>
  </r>
  <r>
    <n v="75"/>
    <s v="75n2"/>
    <s v="Wayfaring"/>
    <s v="Koor SSATB"/>
    <x v="4"/>
    <x v="7"/>
    <s v="Dec. 2020"/>
    <d v="2020-12-01T00:00:00"/>
    <n v="2020"/>
    <m/>
    <s v="D"/>
    <s v="Niet"/>
    <d v="1899-12-30T03:06:00"/>
    <m/>
    <m/>
    <n v="5"/>
    <n v="80"/>
    <n v="16"/>
    <n v="59.290410958904111"/>
  </r>
  <r>
    <n v="76"/>
    <s v="76n1"/>
    <s v="Air"/>
    <s v="Cello en piano"/>
    <x v="1"/>
    <x v="6"/>
    <s v="Febr. 2019"/>
    <d v="2019-02-01T00:00:00"/>
    <n v="2019"/>
    <s v="Bart"/>
    <s v="Dm"/>
    <s v="Niet"/>
    <d v="1899-12-30T04:00:00"/>
    <m/>
    <m/>
    <n v="7"/>
    <n v="108"/>
    <n v="15.428571428571429"/>
    <n v="57.457534246575342"/>
  </r>
  <r>
    <n v="77"/>
    <s v="77n1"/>
    <s v="Aurore"/>
    <s v="Piano solo"/>
    <x v="40"/>
    <x v="6"/>
    <s v="Nov. 2019"/>
    <d v="2019-11-01T00:00:00"/>
    <n v="2019"/>
    <s v="Carina"/>
    <s v="Cm/G/Bm"/>
    <s v="Niet"/>
    <d v="1899-12-30T03:22:00"/>
    <m/>
    <m/>
    <n v="5"/>
    <n v="80"/>
    <n v="16"/>
    <n v="58.205479452054796"/>
  </r>
  <r>
    <n v="77"/>
    <s v="77n2"/>
    <s v="Lumière"/>
    <s v="Piano solo"/>
    <x v="5"/>
    <x v="8"/>
    <s v="Dec.2019"/>
    <d v="2019-12-01T00:00:00"/>
    <n v="2019"/>
    <m/>
    <s v="A"/>
    <s v="Niet"/>
    <d v="1899-12-30T01:33:00"/>
    <m/>
    <m/>
    <n v="3"/>
    <n v="52"/>
    <n v="17.333333333333332"/>
    <n v="58.287671232876711"/>
  </r>
  <r>
    <n v="77"/>
    <s v="77n3"/>
    <s v="Crépuscule"/>
    <s v="Piano solo"/>
    <x v="1"/>
    <x v="7"/>
    <s v="Maart 2020"/>
    <d v="2020-03-01T00:00:00"/>
    <n v="2020"/>
    <m/>
    <s v="Am"/>
    <s v="Niet"/>
    <d v="1899-12-30T03:03:00"/>
    <m/>
    <m/>
    <n v="4"/>
    <n v="80"/>
    <n v="20"/>
    <n v="58.536986301369865"/>
  </r>
  <r>
    <n v="77"/>
    <s v="77n4"/>
    <s v="Lumière"/>
    <s v="Fluit en piano"/>
    <x v="5"/>
    <x v="8"/>
    <s v="Jan. 2020"/>
    <d v="2020-01-01T00:00:00"/>
    <n v="2020"/>
    <m/>
    <s v="Bes"/>
    <s v="Niet"/>
    <d v="1899-12-30T01:33:00"/>
    <m/>
    <m/>
    <n v="3"/>
    <n v="52"/>
    <n v="17.333333333333332"/>
    <n v="58.372602739726027"/>
  </r>
  <r>
    <n v="77"/>
    <s v="77n5"/>
    <s v="Aurore"/>
    <s v="Orkest"/>
    <x v="40"/>
    <x v="6"/>
    <s v="Mei 2021"/>
    <d v="2021-05-01T00:00:00"/>
    <n v="2021"/>
    <m/>
    <s v="Cm/G/Bm"/>
    <s v="Niet"/>
    <d v="1899-12-30T03:15:00"/>
    <m/>
    <m/>
    <n v="8"/>
    <n v="80"/>
    <n v="10"/>
    <n v="59.704109589041096"/>
  </r>
  <r>
    <n v="77"/>
    <s v="77n6"/>
    <s v="Lumière"/>
    <s v="Orkest"/>
    <x v="5"/>
    <x v="8"/>
    <s v="Febr 2021"/>
    <d v="2021-02-01T00:00:00"/>
    <n v="2021"/>
    <m/>
    <s v="A"/>
    <s v="Niet"/>
    <d v="1899-12-30T01:42:00"/>
    <m/>
    <m/>
    <n v="13"/>
    <n v="52"/>
    <n v="4"/>
    <n v="59.460273972602742"/>
  </r>
  <r>
    <n v="77"/>
    <s v="77n7"/>
    <s v="Crépuscule"/>
    <s v="Orkest"/>
    <x v="1"/>
    <x v="7"/>
    <s v="Mei 2021"/>
    <d v="2021-05-01T00:00:00"/>
    <n v="2021"/>
    <m/>
    <s v="Am"/>
    <s v="Niet"/>
    <d v="1899-12-30T03:01:00"/>
    <m/>
    <m/>
    <n v="6"/>
    <n v="80"/>
    <n v="13.333333333333334"/>
    <n v="59.704109589041096"/>
  </r>
  <r>
    <n v="77"/>
    <s v="77n8"/>
    <s v="Jour à la Plage"/>
    <s v="Orkest"/>
    <x v="27"/>
    <x v="9"/>
    <s v="Mei 2021"/>
    <d v="2021-05-01T00:00:00"/>
    <n v="2021"/>
    <m/>
    <s v="div."/>
    <s v="Niet"/>
    <d v="1899-12-30T07:51:00"/>
    <m/>
    <m/>
    <n v="27"/>
    <n v="212"/>
    <n v="9.1111111111111125"/>
    <n v="59.704109589041096"/>
  </r>
  <r>
    <n v="78"/>
    <s v="78n1"/>
    <s v="Prélude"/>
    <s v="Piano solo"/>
    <x v="37"/>
    <x v="7"/>
    <s v="Juli 2020"/>
    <d v="2020-07-01T00:00:00"/>
    <n v="2020"/>
    <m/>
    <s v="F"/>
    <s v="Niet"/>
    <d v="1899-12-30T00:55:00"/>
    <m/>
    <m/>
    <n v="2"/>
    <n v="32"/>
    <n v="16"/>
    <n v="58.871232876712327"/>
  </r>
  <r>
    <n v="78"/>
    <s v="78n2"/>
    <s v="Sarabande"/>
    <s v="Piano solo"/>
    <x v="7"/>
    <x v="10"/>
    <s v="Mei 2020"/>
    <d v="2020-05-01T00:00:00"/>
    <n v="2020"/>
    <m/>
    <s v="C"/>
    <s v="Niet"/>
    <d v="1899-12-30T02:28:00"/>
    <m/>
    <m/>
    <n v="3"/>
    <n v="72"/>
    <n v="24"/>
    <n v="58.704109589041096"/>
  </r>
  <r>
    <n v="78"/>
    <s v="78n3"/>
    <s v="Gigue"/>
    <s v="Piano solo"/>
    <x v="3"/>
    <x v="11"/>
    <s v="Mei 2020"/>
    <d v="2020-05-01T00:00:00"/>
    <n v="2020"/>
    <m/>
    <s v="Em"/>
    <s v="Niet"/>
    <d v="1899-12-30T01:42:00"/>
    <m/>
    <m/>
    <n v="3"/>
    <n v="62"/>
    <n v="20.666666666666668"/>
    <n v="58.704109589041096"/>
  </r>
  <r>
    <n v="78"/>
    <s v="78n4"/>
    <s v="Prélude"/>
    <s v="Fluit en piano"/>
    <x v="37"/>
    <x v="7"/>
    <s v="Juli 2020"/>
    <d v="2020-07-01T00:00:00"/>
    <n v="2020"/>
    <m/>
    <s v="F"/>
    <s v="Niet"/>
    <d v="1899-12-30T01:13:00"/>
    <m/>
    <m/>
    <n v="2"/>
    <n v="32"/>
    <n v="16"/>
    <n v="58.871232876712327"/>
  </r>
  <r>
    <n v="78"/>
    <s v="78n5"/>
    <s v="Sarabande"/>
    <s v="Fluit en piano"/>
    <x v="7"/>
    <x v="10"/>
    <s v="Juni 2020"/>
    <d v="2020-06-01T00:00:00"/>
    <n v="2020"/>
    <m/>
    <s v="C"/>
    <s v="Niet"/>
    <d v="1899-12-30T02:28:00"/>
    <m/>
    <m/>
    <n v="4"/>
    <n v="72"/>
    <n v="18"/>
    <n v="58.789041095890411"/>
  </r>
  <r>
    <n v="78"/>
    <s v="78n6"/>
    <s v="Gigue"/>
    <s v="Fluit en piano"/>
    <x v="3"/>
    <x v="11"/>
    <s v="Juni 2020"/>
    <d v="2020-06-01T00:00:00"/>
    <n v="2020"/>
    <m/>
    <s v="Em"/>
    <s v="Niet"/>
    <d v="1899-12-30T01:42:00"/>
    <m/>
    <m/>
    <n v="4"/>
    <n v="62"/>
    <n v="15.5"/>
    <n v="58.789041095890411"/>
  </r>
  <r>
    <n v="78"/>
    <s v="78n7"/>
    <s v="Printemps"/>
    <s v="Orkest"/>
    <x v="37"/>
    <x v="7"/>
    <s v="Maart 2021"/>
    <d v="2021-03-01T00:00:00"/>
    <n v="2021"/>
    <m/>
    <s v="F"/>
    <s v="Niet"/>
    <d v="1899-12-30T00:52:00"/>
    <m/>
    <m/>
    <n v="6"/>
    <n v="33"/>
    <n v="5.5"/>
    <n v="59.536986301369865"/>
  </r>
  <r>
    <n v="78"/>
    <s v="78n8"/>
    <s v="Sarabande"/>
    <s v="Orkest"/>
    <x v="7"/>
    <x v="11"/>
    <s v="Sept. 2021"/>
    <d v="2021-09-01T00:00:00"/>
    <n v="2021"/>
    <m/>
    <s v="C"/>
    <s v="Niet"/>
    <d v="1899-12-30T02:55:00"/>
    <m/>
    <m/>
    <n v="11"/>
    <n v="73"/>
    <n v="6.6363636363636367"/>
    <n v="60.041095890410958"/>
  </r>
  <r>
    <n v="79"/>
    <s v="79n1"/>
    <s v="Coeur Battant"/>
    <s v="Piano solo"/>
    <x v="0"/>
    <x v="12"/>
    <s v="Augustus 2020"/>
    <d v="2020-08-01T00:00:00"/>
    <n v="2020"/>
    <m/>
    <s v="Es"/>
    <s v="Miss."/>
    <d v="1899-12-30T04:08:00"/>
    <m/>
    <m/>
    <n v="3"/>
    <n v="65"/>
    <n v="21.666666666666668"/>
    <n v="58.956164383561642"/>
  </r>
  <r>
    <n v="79"/>
    <s v="79n2"/>
    <s v="Coeur Battant"/>
    <s v="Orkest"/>
    <x v="0"/>
    <x v="12"/>
    <s v="Oktober 2020"/>
    <d v="2020-10-01T00:00:00"/>
    <n v="2020"/>
    <m/>
    <s v="Es"/>
    <s v="Niet"/>
    <d v="1899-12-30T03:51:00"/>
    <m/>
    <m/>
    <n v="16"/>
    <n v="65"/>
    <n v="4.0625"/>
    <n v="59.123287671232873"/>
  </r>
  <r>
    <n v="80"/>
    <s v="80n1"/>
    <s v="Panta rhei"/>
    <s v="Zang en piano"/>
    <x v="1"/>
    <x v="11"/>
    <s v="Augustus 2020"/>
    <d v="2020-08-01T00:00:00"/>
    <n v="2020"/>
    <s v="Ties"/>
    <s v="D"/>
    <s v="Niet"/>
    <d v="1899-12-30T02:17:00"/>
    <m/>
    <m/>
    <n v="3"/>
    <n v="32"/>
    <n v="10.666666666666666"/>
    <n v="58.956164383561642"/>
  </r>
  <r>
    <n v="80"/>
    <s v="80n2"/>
    <s v="Die Brabo in Brussel"/>
    <s v="Zang en piano"/>
    <x v="41"/>
    <x v="2"/>
    <s v="Mei 2021"/>
    <d v="2021-05-01T00:00:00"/>
    <n v="2021"/>
    <s v="Gerard"/>
    <s v="Fm"/>
    <s v="Niet"/>
    <d v="1899-12-30T00:35:00"/>
    <m/>
    <m/>
    <n v="2"/>
    <n v="17"/>
    <n v="8.5"/>
    <n v="59.704109589041096"/>
  </r>
  <r>
    <n v="81"/>
    <s v="81n1"/>
    <s v="Canon in Em"/>
    <s v="Fluit trio en continuo"/>
    <x v="7"/>
    <x v="13"/>
    <s v="Februari 2021"/>
    <d v="2021-02-01T00:00:00"/>
    <n v="2021"/>
    <m/>
    <s v="Em"/>
    <s v="Niet"/>
    <d v="1899-12-30T02:24:00"/>
    <m/>
    <m/>
    <n v="4"/>
    <n v="33"/>
    <n v="8.25"/>
    <n v="59.460273972602742"/>
  </r>
  <r>
    <n v="82"/>
    <s v="82n1"/>
    <s v="Streets of Eindhoven"/>
    <s v="Zang en band"/>
    <x v="18"/>
    <x v="14"/>
    <s v="Maart 2021"/>
    <d v="2021-03-01T00:00:00"/>
    <n v="2021"/>
    <m/>
    <s v="C"/>
    <s v="Niet"/>
    <d v="1899-12-30T01:50:00"/>
    <m/>
    <m/>
    <n v="17"/>
    <n v="82"/>
    <n v="4.8235294117647056"/>
    <n v="59.536986301369865"/>
  </r>
  <r>
    <n v="83"/>
    <s v="83n1"/>
    <s v="Bagatelle #1"/>
    <s v="Piano solo"/>
    <x v="0"/>
    <x v="15"/>
    <s v="April 2021"/>
    <d v="2021-04-01T00:00:00"/>
    <n v="2021"/>
    <m/>
    <s v="Gm"/>
    <s v="Wel"/>
    <d v="1899-12-30T02:17:00"/>
    <m/>
    <m/>
    <n v="2"/>
    <n v="65"/>
    <n v="32.5"/>
    <n v="59.62191780821918"/>
  </r>
  <r>
    <n v="83"/>
    <s v="83n2"/>
    <s v="Bagatelle #2"/>
    <s v="Piano solo"/>
    <x v="3"/>
    <x v="16"/>
    <s v="April 2021"/>
    <d v="2021-04-01T00:00:00"/>
    <n v="2021"/>
    <m/>
    <s v="G"/>
    <s v="Wel"/>
    <d v="1899-12-30T01:50:00"/>
    <m/>
    <m/>
    <n v="3"/>
    <n v="66"/>
    <n v="22"/>
    <n v="59.62191780821918"/>
  </r>
  <r>
    <n v="83"/>
    <s v="83n3"/>
    <s v="Bagatelle #3"/>
    <s v="Piano solo"/>
    <x v="4"/>
    <x v="7"/>
    <s v="Mei 2021"/>
    <d v="2021-05-01T00:00:00"/>
    <n v="2021"/>
    <m/>
    <s v="Em"/>
    <s v="Wel"/>
    <d v="1899-12-30T01:45:00"/>
    <m/>
    <m/>
    <n v="3"/>
    <n v="65"/>
    <n v="21.666666666666668"/>
    <n v="59.704109589041096"/>
  </r>
  <r>
    <n v="83"/>
    <s v="83n4"/>
    <s v="Bagatelle #4"/>
    <s v="Piano solo"/>
    <x v="15"/>
    <x v="10"/>
    <s v="Juli 2021"/>
    <d v="2021-07-01T00:00:00"/>
    <n v="2021"/>
    <m/>
    <s v="Des"/>
    <s v="Wel"/>
    <d v="1899-12-30T02:43:00"/>
    <m/>
    <m/>
    <n v="3"/>
    <n v="65"/>
    <n v="21.666666666666668"/>
    <n v="59.871232876712327"/>
  </r>
  <r>
    <n v="84"/>
    <s v="84n1"/>
    <s v="Sérénade Maternelle"/>
    <s v="Orkest"/>
    <x v="1"/>
    <x v="7"/>
    <s v="April 2021"/>
    <d v="2021-04-01T00:00:00"/>
    <n v="2021"/>
    <m/>
    <s v="Em"/>
    <s v="Wel"/>
    <d v="1899-12-30T01:53:00"/>
    <m/>
    <m/>
    <n v="8"/>
    <n v="35"/>
    <n v="4.375"/>
    <n v="59.62191780821918"/>
  </r>
  <r>
    <n v="84"/>
    <s v="84n2"/>
    <s v="Hymne symphonique"/>
    <s v="Strijkkwartet"/>
    <x v="42"/>
    <x v="11"/>
    <s v="Juni 2021"/>
    <d v="2021-06-01T00:00:00"/>
    <n v="2021"/>
    <m/>
    <s v="G"/>
    <s v="Niet"/>
    <d v="1899-12-30T01:50:00"/>
    <m/>
    <m/>
    <n v="3"/>
    <n v="32"/>
    <n v="10.666666666666666"/>
    <n v="59.789041095890411"/>
  </r>
  <r>
    <n v="84"/>
    <s v="84n3"/>
    <s v="Tears of Steel"/>
    <s v="Orkest"/>
    <x v="22"/>
    <x v="17"/>
    <s v="Juli 2021"/>
    <d v="2021-07-01T00:00:00"/>
    <n v="2021"/>
    <m/>
    <s v="Am"/>
    <s v="Niet"/>
    <d v="1899-12-30T01:28:00"/>
    <m/>
    <m/>
    <n v="8"/>
    <n v="43"/>
    <n v="5.375"/>
    <n v="59.871232876712327"/>
  </r>
  <r>
    <n v="84"/>
    <s v="84n4"/>
    <s v="Carpathians"/>
    <s v="Orkest"/>
    <x v="22"/>
    <x v="18"/>
    <s v="Juli 2021"/>
    <d v="2021-07-01T00:00:00"/>
    <n v="2021"/>
    <m/>
    <s v="F"/>
    <s v="Niet"/>
    <d v="1899-12-30T02:50:00"/>
    <m/>
    <m/>
    <n v="9"/>
    <n v="79"/>
    <n v="8.7777777777777786"/>
    <n v="59.871232876712327"/>
  </r>
  <r>
    <n v="84"/>
    <s v="84n5"/>
    <s v="Volcano"/>
    <s v="Orkest"/>
    <x v="22"/>
    <x v="1"/>
    <s v="Oktober 2021"/>
    <d v="2021-10-01T00:00:00"/>
    <n v="2021"/>
    <m/>
    <s v="F"/>
    <s v="Niet"/>
    <d v="1899-12-30T02:05:00"/>
    <m/>
    <m/>
    <n v="7"/>
    <n v="62"/>
    <n v="8.8571428571428577"/>
    <n v="60.123287671232873"/>
  </r>
  <r>
    <n v="84"/>
    <s v="84n6"/>
    <s v="The Lost Piano"/>
    <s v="Orkest"/>
    <x v="22"/>
    <x v="6"/>
    <s v="Januari 2022"/>
    <d v="2022-01-01T00:00:00"/>
    <n v="2022"/>
    <m/>
    <s v="div."/>
    <s v="Niet"/>
    <d v="1899-12-30T03:46:00"/>
    <m/>
    <m/>
    <n v="12"/>
    <n v="108"/>
    <n v="9"/>
    <n v="60.375342465753427"/>
  </r>
  <r>
    <n v="84"/>
    <s v="84n7"/>
    <s v="Idylle"/>
    <s v="Orkest"/>
    <x v="22"/>
    <x v="1"/>
    <s v="Januari 2022"/>
    <d v="2022-01-01T00:00:00"/>
    <n v="2022"/>
    <m/>
    <s v="Bes"/>
    <s v="Niet"/>
    <d v="1899-12-30T01:46:00"/>
    <m/>
    <m/>
    <n v="6"/>
    <n v="36"/>
    <n v="6"/>
    <n v="60.375342465753427"/>
  </r>
  <r>
    <n v="84"/>
    <s v="84n8"/>
    <s v="Valentine"/>
    <s v="Orkest"/>
    <x v="22"/>
    <x v="12"/>
    <s v="Januari 2022"/>
    <d v="2022-01-01T00:00:00"/>
    <n v="2022"/>
    <m/>
    <s v="E"/>
    <s v="Niet"/>
    <d v="1899-12-30T01:51:00"/>
    <m/>
    <m/>
    <n v="10"/>
    <n v="47"/>
    <n v="4.7"/>
    <n v="60.375342465753427"/>
  </r>
  <r>
    <n v="84"/>
    <s v="84n9"/>
    <s v="Sprite Fright"/>
    <s v="Orkest"/>
    <x v="22"/>
    <x v="9"/>
    <s v="Januari 2022"/>
    <d v="2022-01-01T00:00:00"/>
    <n v="2022"/>
    <m/>
    <s v="div."/>
    <s v="Niet"/>
    <d v="1899-12-30T03:12:00"/>
    <m/>
    <m/>
    <n v="7"/>
    <n v="59"/>
    <n v="8.4285714285714288"/>
    <n v="60.375342465753427"/>
  </r>
  <r>
    <n v="85"/>
    <s v="85n1"/>
    <s v="Meditation #1"/>
    <s v="Orkest"/>
    <x v="22"/>
    <x v="6"/>
    <s v="Augustus 2021"/>
    <d v="2021-08-01T00:00:00"/>
    <n v="2021"/>
    <m/>
    <s v="Am"/>
    <s v="Wel"/>
    <d v="1899-12-30T02:01:00"/>
    <m/>
    <m/>
    <n v="9"/>
    <n v="57"/>
    <n v="6.333333333333333"/>
    <n v="59.956164383561642"/>
  </r>
  <r>
    <n v="85"/>
    <s v="85n2"/>
    <s v="Meditation #2"/>
    <s v="Orkest"/>
    <x v="22"/>
    <x v="4"/>
    <s v="Augustus 2021"/>
    <d v="2021-08-01T00:00:00"/>
    <n v="2021"/>
    <m/>
    <s v="Am"/>
    <s v="Wel"/>
    <d v="1899-12-30T02:41:00"/>
    <m/>
    <m/>
    <n v="15"/>
    <n v="58"/>
    <n v="3.8666666666666667"/>
    <n v="59.956164383561642"/>
  </r>
  <r>
    <n v="85"/>
    <s v="85n3"/>
    <s v="Meditation #3"/>
    <s v="Orkest"/>
    <x v="22"/>
    <x v="7"/>
    <s v="Augustus 2021"/>
    <d v="2021-08-01T00:00:00"/>
    <n v="2021"/>
    <m/>
    <s v="G"/>
    <s v="Wel"/>
    <d v="1899-12-30T03:35:00"/>
    <m/>
    <m/>
    <n v="9"/>
    <n v="70"/>
    <n v="7.7777777777777777"/>
    <n v="59.956164383561642"/>
  </r>
  <r>
    <n v="86"/>
    <s v="86n1"/>
    <s v="Alternances #1"/>
    <s v="Orkest"/>
    <x v="15"/>
    <x v="10"/>
    <s v="Augustus 2021"/>
    <d v="2021-08-01T00:00:00"/>
    <n v="2021"/>
    <m/>
    <s v="Besm"/>
    <s v="Niet"/>
    <d v="1899-12-30T04:05:00"/>
    <m/>
    <m/>
    <n v="9"/>
    <n v="108"/>
    <n v="12"/>
    <n v="59.956164383561642"/>
  </r>
  <r>
    <n v="87"/>
    <s v="87n1"/>
    <s v="Arabesque #1 "/>
    <s v="Piano solo"/>
    <x v="43"/>
    <x v="6"/>
    <s v="Sept. 2021"/>
    <d v="2021-09-01T00:00:00"/>
    <n v="2021"/>
    <m/>
    <s v="Am"/>
    <s v="Niet"/>
    <d v="1899-12-30T02:59:00"/>
    <m/>
    <m/>
    <n v="4"/>
    <n v="90"/>
    <n v="22.5"/>
    <n v="60.041095890410958"/>
  </r>
  <r>
    <n v="88"/>
    <s v="88n1"/>
    <s v="Welkom bij Arianna"/>
    <s v="Koor"/>
    <x v="22"/>
    <x v="6"/>
    <s v="Nov. 2021"/>
    <d v="2021-11-01T00:00:00"/>
    <n v="2021"/>
    <s v="Arianna quintet"/>
    <s v="C"/>
    <s v="Niet"/>
    <d v="1899-12-30T00:43:00"/>
    <m/>
    <m/>
    <n v="2"/>
    <n v="17"/>
    <n v="8.5"/>
    <n v="60.208219178082189"/>
  </r>
  <r>
    <n v="88"/>
    <s v="88n2"/>
    <s v="Flowers for Men"/>
    <s v="Koor"/>
    <x v="1"/>
    <x v="10"/>
    <s v="Maart 2022"/>
    <d v="2022-03-01T00:00:00"/>
    <n v="2022"/>
    <s v="Arianna quintet"/>
    <s v="div."/>
    <s v="Niet"/>
    <d v="1899-12-30T02:10:00"/>
    <m/>
    <m/>
    <n v="6"/>
    <n v="52"/>
    <n v="8.6666666666666661"/>
    <n v="60.536986301369865"/>
  </r>
  <r>
    <n v="88"/>
    <s v="88n3"/>
    <s v="Bright light from a star afar"/>
    <s v="Koor"/>
    <x v="4"/>
    <x v="15"/>
    <s v="September 2022"/>
    <d v="2022-09-01T00:00:00"/>
    <n v="2022"/>
    <s v="Arianna quintet"/>
    <s v="C"/>
    <s v="Niet"/>
    <d v="1899-12-30T02:28:00"/>
    <m/>
    <m/>
    <n v="8"/>
    <n v="72"/>
    <n v="9"/>
    <n v="61.041095890410958"/>
  </r>
  <r>
    <n v="89"/>
    <n v="89"/>
    <s v="Duetto"/>
    <s v="Zangduet"/>
    <x v="22"/>
    <x v="16"/>
    <s v="December 2021"/>
    <d v="2021-12-01T00:00:00"/>
    <n v="2021"/>
    <m/>
    <s v="D"/>
    <s v="Niet"/>
    <d v="1899-12-30T01:42:00"/>
    <m/>
    <m/>
    <n v="3"/>
    <n v="48"/>
    <n v="16"/>
    <n v="60.290410958904111"/>
  </r>
  <r>
    <n v="90"/>
    <s v="90n1"/>
    <s v="Solemnis I"/>
    <s v="Orkest"/>
    <x v="22"/>
    <x v="6"/>
    <s v="Febr. 2022"/>
    <d v="2022-02-01T00:00:00"/>
    <n v="2022"/>
    <m/>
    <s v="Em"/>
    <s v="Niet"/>
    <d v="1899-12-30T02:02:00"/>
    <m/>
    <m/>
    <n v="8"/>
    <n v="32"/>
    <n v="4"/>
    <n v="60.460273972602742"/>
  </r>
  <r>
    <n v="90"/>
    <s v="90n2"/>
    <s v="Solemnis II"/>
    <s v="Orkest"/>
    <x v="22"/>
    <x v="6"/>
    <s v="Febr. 2022"/>
    <d v="2022-02-01T00:00:00"/>
    <n v="2022"/>
    <m/>
    <s v="Em"/>
    <s v="Niet"/>
    <d v="1899-12-30T02:02:00"/>
    <m/>
    <m/>
    <n v="5"/>
    <n v="32"/>
    <n v="6.4"/>
    <n v="60.460273972602742"/>
  </r>
  <r>
    <n v="90"/>
    <s v="90n3"/>
    <s v="Solemnis III"/>
    <s v="Orkest"/>
    <x v="1"/>
    <x v="16"/>
    <s v="Maart 2022"/>
    <d v="2022-03-01T00:00:00"/>
    <n v="2022"/>
    <m/>
    <s v="Em"/>
    <s v="Niet"/>
    <d v="1899-12-30T01:42:00"/>
    <m/>
    <m/>
    <n v="7"/>
    <n v="32"/>
    <n v="4.5714285714285712"/>
    <n v="60.536986301369865"/>
  </r>
  <r>
    <n v="91"/>
    <s v="91n1"/>
    <s v="Divertimento I"/>
    <s v="Ensemble"/>
    <x v="1"/>
    <x v="4"/>
    <s v="April 2022"/>
    <d v="2022-04-01T00:00:00"/>
    <n v="2022"/>
    <m/>
    <s v="F"/>
    <s v="Niet"/>
    <d v="1899-12-30T01:55:00"/>
    <m/>
    <m/>
    <n v="3"/>
    <n v="44"/>
    <n v="14.666666666666666"/>
    <n v="60.62191780821918"/>
  </r>
  <r>
    <n v="91"/>
    <s v="91n2"/>
    <s v="Divertimento II"/>
    <s v="Piano solo"/>
    <x v="3"/>
    <x v="7"/>
    <s v="April 2022"/>
    <d v="2022-04-01T00:00:00"/>
    <n v="2022"/>
    <m/>
    <s v="F"/>
    <s v="Niet"/>
    <d v="1899-12-30T01:47:00"/>
    <m/>
    <m/>
    <n v="3"/>
    <n v="44"/>
    <n v="14.666666666666666"/>
    <n v="60.62191780821918"/>
  </r>
  <r>
    <n v="91"/>
    <s v="91n3"/>
    <s v="Divertimento III"/>
    <s v="Piano solo"/>
    <x v="3"/>
    <x v="7"/>
    <s v="Juni 2022"/>
    <d v="2022-06-01T00:00:00"/>
    <n v="2022"/>
    <m/>
    <s v="F"/>
    <s v="Niet"/>
    <d v="1899-12-30T01:33:00"/>
    <m/>
    <m/>
    <n v="3"/>
    <n v="44"/>
    <n v="14.666666666666666"/>
    <n v="60.789041095890411"/>
  </r>
  <r>
    <n v="92"/>
    <s v="92n1"/>
    <s v="Avant dormir"/>
    <s v="Orkest"/>
    <x v="23"/>
    <x v="19"/>
    <s v="Juli 2022"/>
    <d v="2022-07-01T00:00:00"/>
    <n v="2022"/>
    <m/>
    <s v="C"/>
    <s v="Wel"/>
    <d v="1899-12-30T03:26:00"/>
    <m/>
    <m/>
    <n v="2"/>
    <n v="17"/>
    <n v="8.5"/>
    <n v="60.871232876712327"/>
  </r>
  <r>
    <n v="92"/>
    <s v="92n2"/>
    <s v="Avant dormir"/>
    <s v="Koor"/>
    <x v="23"/>
    <x v="19"/>
    <s v="Juli 2022"/>
    <d v="2022-07-01T00:00:00"/>
    <n v="2022"/>
    <m/>
    <s v="C"/>
    <s v="Wel"/>
    <d v="1899-12-30T03:26:00"/>
    <m/>
    <m/>
    <n v="2"/>
    <n v="17"/>
    <n v="8.5"/>
    <n v="60.871232876712327"/>
  </r>
  <r>
    <n v="92"/>
    <s v="92n3"/>
    <s v="Avant dormir"/>
    <s v="Piano"/>
    <x v="23"/>
    <x v="20"/>
    <s v="Juli 2022"/>
    <d v="2022-07-01T00:00:00"/>
    <n v="2022"/>
    <m/>
    <s v="C"/>
    <s v="Wel"/>
    <d v="1899-12-30T03:51:00"/>
    <m/>
    <m/>
    <n v="3"/>
    <n v="17"/>
    <n v="5.666666666666667"/>
    <n v="60.871232876712327"/>
  </r>
  <r>
    <n v="92"/>
    <s v="92n4"/>
    <s v="Avant dormir"/>
    <s v="Vibrafoons"/>
    <x v="23"/>
    <x v="20"/>
    <s v="Juli 2022"/>
    <d v="2022-07-01T00:00:00"/>
    <n v="2022"/>
    <m/>
    <s v="C"/>
    <s v="Wel"/>
    <d v="1899-12-30T03:51:00"/>
    <m/>
    <m/>
    <n v="2"/>
    <n v="17"/>
    <n v="8.5"/>
    <n v="60.871232876712327"/>
  </r>
  <r>
    <n v="93"/>
    <s v="93n1"/>
    <s v="Lumière de la Ville"/>
    <s v="Piano solo"/>
    <x v="1"/>
    <x v="16"/>
    <s v="Augustus 2022"/>
    <d v="2022-08-01T00:00:00"/>
    <n v="2022"/>
    <s v="pendant la nuit"/>
    <s v="Fm"/>
    <s v="Wel"/>
    <d v="1899-12-30T02:38:00"/>
    <m/>
    <m/>
    <n v="2"/>
    <n v="49"/>
    <n v="24.5"/>
    <n v="60.956164383561642"/>
  </r>
  <r>
    <n v="93"/>
    <s v="93n2"/>
    <s v="Lumière de la Campagne"/>
    <s v="Piano solo"/>
    <x v="1"/>
    <x v="7"/>
    <s v="September 2022"/>
    <d v="2022-09-01T00:00:00"/>
    <n v="2022"/>
    <s v="pendant la nuit"/>
    <s v="A"/>
    <s v="Wel"/>
    <m/>
    <m/>
    <m/>
    <n v="2"/>
    <n v="46"/>
    <n v="23"/>
    <n v="61.041095890410958"/>
  </r>
  <r>
    <n v="94"/>
    <s v="94n1"/>
    <s v="the Shepherd and the Rider"/>
    <s v="Orkest"/>
    <x v="4"/>
    <x v="16"/>
    <s v="Augustus 2022"/>
    <d v="2022-08-01T00:00:00"/>
    <n v="2022"/>
    <m/>
    <s v="Gm"/>
    <s v="Niet"/>
    <d v="1899-12-30T01:30:00"/>
    <m/>
    <m/>
    <n v="8"/>
    <n v="45"/>
    <n v="5.625"/>
    <n v="60.956164383561642"/>
  </r>
  <r>
    <n v="94"/>
    <s v="94n2"/>
    <s v="Bridgerton"/>
    <s v="Orkest"/>
    <x v="22"/>
    <x v="21"/>
    <s v="Augustus 2022"/>
    <d v="2022-08-01T00:00:00"/>
    <n v="2022"/>
    <m/>
    <s v="div."/>
    <s v="Niet"/>
    <d v="1899-12-30T01:53:00"/>
    <m/>
    <m/>
    <n v="8"/>
    <n v="72"/>
    <n v="9"/>
    <n v="60.956164383561642"/>
  </r>
  <r>
    <n v="94"/>
    <s v="94n3"/>
    <s v="Spring"/>
    <s v="Orkest"/>
    <x v="22"/>
    <x v="21"/>
    <s v="Augustus 2022"/>
    <d v="2022-08-01T00:00:00"/>
    <n v="2022"/>
    <m/>
    <s v="div."/>
    <s v="Niet"/>
    <d v="1899-12-30T03:45:00"/>
    <m/>
    <m/>
    <n v="8"/>
    <n v="123"/>
    <n v="15.375"/>
    <n v="60.956164383561642"/>
  </r>
  <r>
    <n v="95"/>
    <s v="95n1"/>
    <s v="The Tea Party"/>
    <s v="Zang en piano"/>
    <x v="22"/>
    <x v="7"/>
    <s v="Augustus 2022"/>
    <d v="2022-08-01T00:00:00"/>
    <n v="2022"/>
    <m/>
    <s v="C"/>
    <s v="Niet"/>
    <d v="1899-12-30T00:33:00"/>
    <m/>
    <m/>
    <n v="1"/>
    <n v="17"/>
    <n v="17"/>
    <n v="60.956164383561642"/>
  </r>
  <r>
    <n v="95"/>
    <s v="95n2"/>
    <s v="Als de lat weer wat hoger"/>
    <s v="Zang en piano"/>
    <x v="22"/>
    <x v="1"/>
    <s v="Augustus 2022"/>
    <d v="2022-08-01T00:00:00"/>
    <n v="2022"/>
    <m/>
    <s v="C"/>
    <s v="Niet"/>
    <d v="1899-12-30T00:20:00"/>
    <m/>
    <m/>
    <n v="1"/>
    <n v="8"/>
    <n v="8"/>
    <n v="60.956164383561642"/>
  </r>
  <r>
    <m/>
    <m/>
    <m/>
    <m/>
    <x v="22"/>
    <x v="0"/>
    <m/>
    <m/>
    <m/>
    <m/>
    <m/>
    <m/>
    <m/>
    <m/>
    <m/>
    <m/>
    <m/>
    <m/>
    <n v="-61.712328767123289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2">
  <r>
    <n v="1"/>
    <x v="0"/>
    <s v="Sarabande"/>
    <x v="0"/>
    <s v="Larghetto"/>
    <m/>
    <s v="Jan. 1983"/>
    <d v="1983-01-01T00:00:00"/>
    <n v="1983"/>
    <x v="0"/>
    <s v="A"/>
    <x v="0"/>
    <d v="1899-12-30T01:15:00"/>
    <m/>
    <m/>
    <n v="1"/>
    <n v="32"/>
    <n v="32"/>
    <n v="21.347945205479451"/>
  </r>
  <r>
    <n v="1"/>
    <x v="1"/>
    <s v="Sarabande"/>
    <x v="1"/>
    <s v="Larghetto"/>
    <m/>
    <s v="Jan. 1983"/>
    <d v="1983-01-01T00:00:00"/>
    <n v="1983"/>
    <x v="0"/>
    <s v="Bes"/>
    <x v="0"/>
    <d v="1899-12-30T01:14:00"/>
    <m/>
    <m/>
    <n v="2"/>
    <n v="32"/>
    <n v="16"/>
    <n v="21.347945205479451"/>
  </r>
  <r>
    <n v="1"/>
    <x v="2"/>
    <s v="Sarabande"/>
    <x v="1"/>
    <s v="Larghetto"/>
    <m/>
    <s v="Jan. 1983"/>
    <d v="1983-01-01T00:00:00"/>
    <n v="1983"/>
    <x v="0"/>
    <s v="G"/>
    <x v="0"/>
    <d v="1899-12-30T01:19:00"/>
    <m/>
    <m/>
    <n v="1"/>
    <n v="32"/>
    <n v="32"/>
    <n v="21.347945205479451"/>
  </r>
  <r>
    <n v="2"/>
    <x v="3"/>
    <s v="Andante"/>
    <x v="2"/>
    <s v="Andante"/>
    <m/>
    <s v="Jan. 1985"/>
    <d v="1985-01-01T00:00:00"/>
    <n v="1985"/>
    <x v="1"/>
    <s v="Dm"/>
    <x v="1"/>
    <d v="1899-12-30T01:01:00"/>
    <d v="1899-12-30T02:00:00"/>
    <n v="0.96721311475409844"/>
    <n v="1"/>
    <n v="32"/>
    <n v="32"/>
    <n v="23.350684931506848"/>
  </r>
  <r>
    <n v="3"/>
    <x v="4"/>
    <s v="Hommage à Satie"/>
    <x v="2"/>
    <s v="Lent et soutenu"/>
    <m/>
    <s v="Juli 1985"/>
    <d v="1985-07-01T00:00:00"/>
    <n v="1985"/>
    <x v="2"/>
    <s v="C"/>
    <x v="1"/>
    <d v="1899-12-30T01:25:00"/>
    <d v="1899-12-30T01:45:00"/>
    <n v="0.23529411764705879"/>
    <n v="1"/>
    <n v="33"/>
    <n v="33"/>
    <n v="23.846575342465755"/>
  </r>
  <r>
    <n v="3"/>
    <x v="5"/>
    <s v="Hommage à Satie"/>
    <x v="3"/>
    <s v="Lent et soutenu"/>
    <m/>
    <s v="Maart 2016"/>
    <d v="2016-03-01T00:00:00"/>
    <n v="2016"/>
    <x v="0"/>
    <s v="C"/>
    <x v="0"/>
    <d v="1899-12-30T01:25:00"/>
    <m/>
    <m/>
    <n v="2"/>
    <n v="33"/>
    <n v="16.5"/>
    <n v="54.534246575342465"/>
  </r>
  <r>
    <n v="4"/>
    <x v="6"/>
    <s v="Andante"/>
    <x v="1"/>
    <s v="Andante"/>
    <m/>
    <s v="Sept. 1985"/>
    <d v="1985-09-01T00:00:00"/>
    <n v="1985"/>
    <x v="0"/>
    <s v="Dm"/>
    <x v="0"/>
    <d v="1899-12-30T01:35:00"/>
    <m/>
    <m/>
    <n v="2"/>
    <n v="32"/>
    <n v="16"/>
    <n v="24.016438356164382"/>
  </r>
  <r>
    <n v="5"/>
    <x v="7"/>
    <s v="Andantino"/>
    <x v="1"/>
    <s v="Andantino"/>
    <m/>
    <s v="Sept. 1985"/>
    <d v="1985-09-01T00:00:00"/>
    <n v="1985"/>
    <x v="0"/>
    <s v="Cm"/>
    <x v="0"/>
    <d v="1899-12-30T02:07:00"/>
    <m/>
    <m/>
    <n v="2"/>
    <n v="43"/>
    <n v="21.5"/>
    <n v="24.016438356164382"/>
  </r>
  <r>
    <n v="6"/>
    <x v="8"/>
    <s v="Een vijfde redeloos gezang"/>
    <x v="4"/>
    <s v="Moderato"/>
    <m/>
    <s v="Okt. 1985"/>
    <d v="1985-10-01T00:00:00"/>
    <n v="1985"/>
    <x v="0"/>
    <s v="F/G"/>
    <x v="0"/>
    <d v="1899-12-30T01:30:00"/>
    <m/>
    <m/>
    <n v="7"/>
    <n v="57"/>
    <n v="8.1428571428571423"/>
    <n v="24.098630136986301"/>
  </r>
  <r>
    <n v="7"/>
    <x v="9"/>
    <s v="Allegretto"/>
    <x v="1"/>
    <s v="Allegretto"/>
    <m/>
    <s v="Okt. 1985"/>
    <d v="1985-10-01T00:00:00"/>
    <n v="1985"/>
    <x v="0"/>
    <s v="Cm"/>
    <x v="0"/>
    <d v="1899-12-30T02:31:00"/>
    <m/>
    <m/>
    <n v="5"/>
    <n v="64"/>
    <n v="12.8"/>
    <n v="24.098630136986301"/>
  </r>
  <r>
    <n v="8"/>
    <x v="10"/>
    <s v="Dat jij daar ontstond"/>
    <x v="5"/>
    <s v="Andante"/>
    <m/>
    <s v="Jan. 1986"/>
    <d v="1986-01-01T00:00:00"/>
    <n v="1986"/>
    <x v="0"/>
    <s v="F"/>
    <x v="0"/>
    <d v="1899-12-30T01:46:00"/>
    <m/>
    <m/>
    <n v="2"/>
    <n v="32"/>
    <n v="16"/>
    <n v="24.350684931506848"/>
  </r>
  <r>
    <n v="9"/>
    <x v="11"/>
    <s v="Sonate (deel 1)"/>
    <x v="1"/>
    <s v="Andante grazioso"/>
    <m/>
    <s v="Febr. 1986"/>
    <d v="1986-02-01T00:00:00"/>
    <n v="1986"/>
    <x v="0"/>
    <s v="G"/>
    <x v="0"/>
    <d v="1899-12-30T02:43:00"/>
    <m/>
    <m/>
    <n v="5"/>
    <n v="72"/>
    <n v="14.4"/>
    <n v="24.435616438356163"/>
  </r>
  <r>
    <n v="9"/>
    <x v="12"/>
    <s v="Sonate (deel 2)"/>
    <x v="1"/>
    <s v="Largo"/>
    <m/>
    <s v="Febr. 1986"/>
    <d v="1986-02-01T00:00:00"/>
    <n v="1986"/>
    <x v="0"/>
    <s v="Em"/>
    <x v="0"/>
    <d v="1899-12-30T02:02:00"/>
    <m/>
    <m/>
    <n v="2"/>
    <n v="32"/>
    <n v="16"/>
    <n v="24.435616438356163"/>
  </r>
  <r>
    <n v="9"/>
    <x v="13"/>
    <s v="Sonate (deel 3)"/>
    <x v="1"/>
    <s v="Allegro vivace"/>
    <m/>
    <s v="Febr. 1986"/>
    <d v="1986-02-01T00:00:00"/>
    <n v="1986"/>
    <x v="0"/>
    <s v="G"/>
    <x v="0"/>
    <d v="1899-12-30T01:37:00"/>
    <m/>
    <m/>
    <n v="4"/>
    <n v="64"/>
    <n v="16"/>
    <n v="24.435616438356163"/>
  </r>
  <r>
    <n v="10"/>
    <x v="14"/>
    <s v="Waaiende tranen"/>
    <x v="5"/>
    <s v="Andante moderato"/>
    <m/>
    <s v="Juli 1986"/>
    <d v="1986-07-01T00:00:00"/>
    <n v="1986"/>
    <x v="0"/>
    <s v="Bm"/>
    <x v="0"/>
    <d v="1899-12-30T02:03:00"/>
    <m/>
    <m/>
    <n v="3"/>
    <n v="53"/>
    <n v="17.666666666666668"/>
    <n v="24.846575342465755"/>
  </r>
  <r>
    <n v="11"/>
    <x v="15"/>
    <s v="Allegretto"/>
    <x v="2"/>
    <s v="Allegretto moderato"/>
    <m/>
    <s v="April 1986"/>
    <d v="1986-04-01T00:00:00"/>
    <n v="1986"/>
    <x v="3"/>
    <s v="C"/>
    <x v="1"/>
    <d v="1899-12-30T01:53:00"/>
    <d v="1899-12-30T02:30:00"/>
    <n v="0.32743362831858414"/>
    <n v="3"/>
    <n v="56"/>
    <n v="18.666666666666668"/>
    <n v="24.597260273972601"/>
  </r>
  <r>
    <n v="11"/>
    <x v="16"/>
    <s v="Allegretto"/>
    <x v="1"/>
    <s v="Allegretto moderato"/>
    <m/>
    <s v="Juli 1986"/>
    <d v="1986-07-01T00:00:00"/>
    <n v="1986"/>
    <x v="0"/>
    <s v="C"/>
    <x v="0"/>
    <d v="1899-12-30T02:03:00"/>
    <m/>
    <m/>
    <n v="4"/>
    <n v="56"/>
    <n v="14"/>
    <n v="24.846575342465755"/>
  </r>
  <r>
    <n v="12"/>
    <x v="17"/>
    <s v="Andante"/>
    <x v="1"/>
    <s v="Andante"/>
    <m/>
    <s v="Juli 1986"/>
    <d v="1986-07-01T00:00:00"/>
    <n v="1986"/>
    <x v="0"/>
    <s v="Dm"/>
    <x v="0"/>
    <d v="1899-12-30T01:04:00"/>
    <m/>
    <m/>
    <n v="2"/>
    <n v="32"/>
    <n v="16"/>
    <n v="24.846575342465755"/>
  </r>
  <r>
    <n v="13"/>
    <x v="18"/>
    <s v="Siciliano"/>
    <x v="1"/>
    <s v="Siciliano"/>
    <m/>
    <s v="Juli 1986"/>
    <d v="1986-07-01T00:00:00"/>
    <n v="1986"/>
    <x v="0"/>
    <s v="Em"/>
    <x v="0"/>
    <d v="1899-12-30T00:47:00"/>
    <m/>
    <m/>
    <n v="1"/>
    <n v="16"/>
    <n v="16"/>
    <n v="24.846575342465755"/>
  </r>
  <r>
    <n v="14"/>
    <x v="19"/>
    <s v="Oetude"/>
    <x v="5"/>
    <s v="Andante"/>
    <m/>
    <s v="Okt. 1986"/>
    <d v="1986-10-01T00:00:00"/>
    <n v="1986"/>
    <x v="0"/>
    <s v="G"/>
    <x v="0"/>
    <d v="1899-12-30T00:56:00"/>
    <m/>
    <m/>
    <n v="2"/>
    <n v="18"/>
    <n v="9"/>
    <n v="25.098630136986301"/>
  </r>
  <r>
    <n v="15"/>
    <x v="20"/>
    <s v="LeapFrog"/>
    <x v="2"/>
    <s v="Andante"/>
    <m/>
    <s v="Sept. 1994"/>
    <d v="1994-09-01T00:00:00"/>
    <n v="1994"/>
    <x v="4"/>
    <s v="Dm"/>
    <x v="1"/>
    <d v="1899-12-30T01:48:00"/>
    <d v="1899-12-30T02:25:00"/>
    <n v="0.3425925925925925"/>
    <n v="2"/>
    <n v="40"/>
    <n v="20"/>
    <n v="33.021917808219179"/>
  </r>
  <r>
    <n v="16"/>
    <x v="21"/>
    <s v="Picardië"/>
    <x v="2"/>
    <s v="Andantino"/>
    <m/>
    <s v="Juni 1995"/>
    <d v="1995-06-01T00:00:00"/>
    <n v="1995"/>
    <x v="0"/>
    <s v="Gm"/>
    <x v="2"/>
    <d v="1899-12-30T00:58:00"/>
    <m/>
    <m/>
    <n v="2"/>
    <n v="33"/>
    <n v="16.5"/>
    <n v="33.769863013698632"/>
  </r>
  <r>
    <n v="17"/>
    <x v="22"/>
    <s v="Elégie"/>
    <x v="2"/>
    <s v="Grazioso"/>
    <m/>
    <s v="Juli 1995"/>
    <d v="1995-07-01T00:00:00"/>
    <n v="1995"/>
    <x v="0"/>
    <s v="Cm"/>
    <x v="3"/>
    <d v="1899-12-30T01:23:00"/>
    <m/>
    <m/>
    <n v="2"/>
    <n v="40"/>
    <n v="20"/>
    <n v="33.852054794520548"/>
  </r>
  <r>
    <n v="18"/>
    <x v="23"/>
    <s v="Larghetto"/>
    <x v="2"/>
    <s v="Larghetto"/>
    <m/>
    <s v="Okt. 1996"/>
    <d v="1996-10-01T00:00:00"/>
    <n v="1996"/>
    <x v="0"/>
    <s v="Am"/>
    <x v="1"/>
    <d v="1899-12-30T01:33:00"/>
    <d v="1899-12-30T02:20:00"/>
    <n v="0.50537634408602139"/>
    <n v="2"/>
    <n v="32"/>
    <n v="16"/>
    <n v="35.106849315068494"/>
  </r>
  <r>
    <n v="19"/>
    <x v="24"/>
    <s v="Surprise"/>
    <x v="2"/>
    <s v="Moderato"/>
    <m/>
    <s v="Jan. 1997"/>
    <d v="1997-01-01T00:00:00"/>
    <n v="1997"/>
    <x v="0"/>
    <s v="Es"/>
    <x v="3"/>
    <d v="1899-12-30T01:21:00"/>
    <m/>
    <m/>
    <n v="2"/>
    <n v="32"/>
    <n v="16"/>
    <n v="35.358904109589041"/>
  </r>
  <r>
    <n v="20"/>
    <x v="25"/>
    <s v="Sixties"/>
    <x v="2"/>
    <s v="Moderato"/>
    <m/>
    <s v="Jan. 1998"/>
    <d v="1998-01-01T00:00:00"/>
    <n v="1998"/>
    <x v="0"/>
    <s v="Dm"/>
    <x v="3"/>
    <d v="1899-12-30T01:35:00"/>
    <m/>
    <m/>
    <n v="3"/>
    <n v="48"/>
    <n v="16"/>
    <n v="36.358904109589041"/>
  </r>
  <r>
    <n v="21"/>
    <x v="26"/>
    <s v="Intermezzo"/>
    <x v="2"/>
    <s v="Andante sostenuto"/>
    <m/>
    <s v="Mei 1998"/>
    <d v="1999-05-01T00:00:00"/>
    <n v="1999"/>
    <x v="0"/>
    <s v="Em"/>
    <x v="1"/>
    <d v="1899-12-30T03:55:00"/>
    <d v="1899-12-30T04:45:00"/>
    <n v="0.21276595744680843"/>
    <n v="5"/>
    <n v="80"/>
    <n v="16"/>
    <n v="37.68767123287671"/>
  </r>
  <r>
    <n v="22"/>
    <x v="27"/>
    <s v="Stormen"/>
    <x v="5"/>
    <s v="Andante"/>
    <m/>
    <s v="Maart 1999"/>
    <d v="1999-03-01T00:00:00"/>
    <n v="1999"/>
    <x v="0"/>
    <s v="div."/>
    <x v="0"/>
    <d v="1899-12-30T03:43:00"/>
    <m/>
    <m/>
    <n v="5"/>
    <n v="80"/>
    <n v="16"/>
    <n v="37.520547945205479"/>
  </r>
  <r>
    <n v="23"/>
    <x v="28"/>
    <s v="Sonatine"/>
    <x v="2"/>
    <s v="Allegretto"/>
    <m/>
    <s v="Okt. 1999"/>
    <d v="1999-10-01T00:00:00"/>
    <n v="1999"/>
    <x v="5"/>
    <s v="F"/>
    <x v="3"/>
    <d v="1899-12-30T02:13:00"/>
    <m/>
    <m/>
    <n v="5"/>
    <n v="80"/>
    <n v="16"/>
    <n v="38.106849315068494"/>
  </r>
  <r>
    <n v="23"/>
    <x v="29"/>
    <s v="Nocturne"/>
    <x v="2"/>
    <s v="Larghetto"/>
    <m/>
    <s v="Aug. 1999"/>
    <d v="1999-08-01T00:00:00"/>
    <n v="1999"/>
    <x v="0"/>
    <s v="Fm"/>
    <x v="3"/>
    <d v="1899-12-30T02:34:00"/>
    <m/>
    <m/>
    <n v="4"/>
    <n v="64"/>
    <n v="16"/>
    <n v="37.939726027397263"/>
  </r>
  <r>
    <n v="23"/>
    <x v="30"/>
    <s v="Finale"/>
    <x v="2"/>
    <s v="Presto"/>
    <m/>
    <s v="Okt. 1999"/>
    <d v="1999-10-01T00:00:00"/>
    <n v="1999"/>
    <x v="0"/>
    <s v="F"/>
    <x v="3"/>
    <d v="1899-12-30T01:20:00"/>
    <m/>
    <m/>
    <n v="3"/>
    <n v="48"/>
    <n v="16"/>
    <n v="38.106849315068494"/>
  </r>
  <r>
    <n v="24"/>
    <x v="31"/>
    <s v="Variaties"/>
    <x v="2"/>
    <s v="Cantabile"/>
    <m/>
    <s v="Okt. 1999"/>
    <d v="1999-10-01T00:00:00"/>
    <n v="1999"/>
    <x v="0"/>
    <s v="Gm"/>
    <x v="3"/>
    <d v="1899-12-30T02:56:00"/>
    <m/>
    <m/>
    <n v="6"/>
    <n v="97"/>
    <n v="16.166666666666668"/>
    <n v="38.106849315068494"/>
  </r>
  <r>
    <n v="24"/>
    <x v="32"/>
    <s v="Variaties"/>
    <x v="6"/>
    <s v="Cantabile"/>
    <m/>
    <s v="Juni 2021"/>
    <d v="2021-06-01T00:00:00"/>
    <n v="2021"/>
    <x v="0"/>
    <s v="Gm"/>
    <x v="3"/>
    <d v="1899-12-30T03:03:00"/>
    <m/>
    <m/>
    <n v="14"/>
    <n v="98"/>
    <n v="7"/>
    <n v="59.789041095890411"/>
  </r>
  <r>
    <n v="25"/>
    <x v="33"/>
    <s v="Wetterbericht"/>
    <x v="5"/>
    <s v="Moderato"/>
    <m/>
    <s v="Mei 2000"/>
    <d v="2000-05-01T00:00:00"/>
    <n v="2000"/>
    <x v="0"/>
    <s v="Fm"/>
    <x v="0"/>
    <d v="1899-12-30T03:08:00"/>
    <m/>
    <m/>
    <n v="6"/>
    <n v="71"/>
    <n v="11.833333333333334"/>
    <n v="38.69041095890411"/>
  </r>
  <r>
    <n v="25"/>
    <x v="34"/>
    <s v="Phasen der Gefühle"/>
    <x v="5"/>
    <s v="Allegretto"/>
    <m/>
    <s v="Sept. 2000"/>
    <d v="2000-09-01T00:00:00"/>
    <n v="2000"/>
    <x v="0"/>
    <s v="div."/>
    <x v="0"/>
    <d v="1899-12-30T04:25:00"/>
    <m/>
    <m/>
    <n v="8"/>
    <n v="97"/>
    <n v="12.125"/>
    <n v="39.027397260273972"/>
  </r>
  <r>
    <n v="26"/>
    <x v="35"/>
    <s v="Chorale"/>
    <x v="7"/>
    <s v="Poco Adagio"/>
    <m/>
    <s v="Dec. 2000"/>
    <d v="2000-12-01T00:00:00"/>
    <n v="2000"/>
    <x v="0"/>
    <s v="Dm"/>
    <x v="0"/>
    <m/>
    <m/>
    <m/>
    <n v="2"/>
    <n v="16"/>
    <n v="8"/>
    <n v="39.276712328767125"/>
  </r>
  <r>
    <n v="26"/>
    <x v="36"/>
    <s v="Berceuse"/>
    <x v="7"/>
    <s v="Allegretto"/>
    <m/>
    <s v="Dec. 2000"/>
    <d v="2000-12-01T00:00:00"/>
    <n v="2000"/>
    <x v="0"/>
    <s v="Em"/>
    <x v="0"/>
    <m/>
    <m/>
    <m/>
    <n v="1"/>
    <n v="16"/>
    <n v="16"/>
    <n v="39.276712328767125"/>
  </r>
  <r>
    <n v="26"/>
    <x v="37"/>
    <s v="Songerie"/>
    <x v="7"/>
    <s v="Andante"/>
    <m/>
    <s v="Dec. 2000"/>
    <d v="2000-12-01T00:00:00"/>
    <n v="2000"/>
    <x v="0"/>
    <s v="Am"/>
    <x v="0"/>
    <m/>
    <m/>
    <m/>
    <n v="2"/>
    <n v="24"/>
    <n v="12"/>
    <n v="39.276712328767125"/>
  </r>
  <r>
    <n v="26"/>
    <x v="38"/>
    <s v="Danse"/>
    <x v="7"/>
    <s v="Poco presto ma non troppo"/>
    <m/>
    <s v="Dec. 2000"/>
    <d v="2000-12-01T00:00:00"/>
    <n v="2000"/>
    <x v="0"/>
    <s v="F"/>
    <x v="0"/>
    <m/>
    <m/>
    <m/>
    <n v="2"/>
    <n v="32"/>
    <n v="16"/>
    <n v="39.276712328767125"/>
  </r>
  <r>
    <n v="26"/>
    <x v="39"/>
    <s v="Chorale"/>
    <x v="2"/>
    <s v="Poco Adagio"/>
    <m/>
    <s v="Dec. 2000"/>
    <d v="2000-12-01T00:00:00"/>
    <n v="2000"/>
    <x v="0"/>
    <s v="Dm"/>
    <x v="3"/>
    <m/>
    <m/>
    <m/>
    <n v="1"/>
    <n v="16"/>
    <n v="16"/>
    <n v="39.276712328767125"/>
  </r>
  <r>
    <n v="26"/>
    <x v="40"/>
    <s v="Berceuse"/>
    <x v="2"/>
    <s v="Allegretto"/>
    <m/>
    <s v="Dec. 2000"/>
    <d v="2000-12-01T00:00:00"/>
    <n v="2000"/>
    <x v="0"/>
    <s v="Em"/>
    <x v="3"/>
    <m/>
    <m/>
    <m/>
    <n v="1"/>
    <n v="16"/>
    <n v="16"/>
    <n v="39.276712328767125"/>
  </r>
  <r>
    <n v="26"/>
    <x v="41"/>
    <s v="Songerie"/>
    <x v="2"/>
    <s v="Andante"/>
    <m/>
    <s v="Dec. 2000"/>
    <d v="2000-12-01T00:00:00"/>
    <n v="2000"/>
    <x v="0"/>
    <s v="Am"/>
    <x v="3"/>
    <m/>
    <m/>
    <m/>
    <n v="1"/>
    <n v="24"/>
    <n v="24"/>
    <n v="39.276712328767125"/>
  </r>
  <r>
    <n v="26"/>
    <x v="42"/>
    <s v="Danse"/>
    <x v="2"/>
    <s v="Poco presto ma non troppo"/>
    <m/>
    <s v="Dec. 2000"/>
    <d v="2000-12-01T00:00:00"/>
    <n v="2000"/>
    <x v="0"/>
    <s v="F"/>
    <x v="3"/>
    <m/>
    <m/>
    <m/>
    <n v="1"/>
    <n v="32"/>
    <n v="32"/>
    <n v="39.276712328767125"/>
  </r>
  <r>
    <n v="27"/>
    <x v="43"/>
    <s v="Kikkervisje"/>
    <x v="5"/>
    <s v="Vlot"/>
    <m/>
    <s v="Jan. 2001"/>
    <d v="2001-01-01T00:00:00"/>
    <n v="2001"/>
    <x v="6"/>
    <s v="Dm"/>
    <x v="0"/>
    <m/>
    <m/>
    <m/>
    <n v="1"/>
    <n v="16"/>
    <n v="16"/>
    <n v="39.361643835616441"/>
  </r>
  <r>
    <n v="27"/>
    <x v="44"/>
    <s v="Le tetard"/>
    <x v="2"/>
    <s v="-"/>
    <m/>
    <s v="Febr. 2001"/>
    <d v="2001-02-01T00:00:00"/>
    <n v="2001"/>
    <x v="0"/>
    <s v="Dm"/>
    <x v="3"/>
    <m/>
    <m/>
    <m/>
    <n v="1"/>
    <n v="16"/>
    <n v="16"/>
    <n v="39.446575342465756"/>
  </r>
  <r>
    <n v="28"/>
    <x v="45"/>
    <s v="Caméléon"/>
    <x v="2"/>
    <s v="Allegretto moderato"/>
    <m/>
    <s v="Maart 2001"/>
    <d v="2001-03-01T00:00:00"/>
    <n v="2001"/>
    <x v="7"/>
    <s v="Gm"/>
    <x v="3"/>
    <d v="1899-12-30T03:06:00"/>
    <m/>
    <m/>
    <n v="6"/>
    <n v="96"/>
    <n v="16"/>
    <n v="39.523287671232879"/>
  </r>
  <r>
    <n v="28"/>
    <x v="46"/>
    <s v="Interlude"/>
    <x v="2"/>
    <s v="Rubato"/>
    <m/>
    <s v="Febr. 2001"/>
    <d v="2001-01-01T00:00:00"/>
    <n v="2001"/>
    <x v="0"/>
    <s v="D"/>
    <x v="2"/>
    <d v="1899-12-30T01:45:00"/>
    <m/>
    <m/>
    <n v="3"/>
    <n v="48"/>
    <n v="16"/>
    <n v="39.361643835616441"/>
  </r>
  <r>
    <n v="28"/>
    <x v="47"/>
    <s v="Concertino"/>
    <x v="2"/>
    <s v="Allegro con brio"/>
    <m/>
    <s v="Maart 2001"/>
    <d v="2001-03-01T00:00:00"/>
    <n v="2001"/>
    <x v="0"/>
    <s v="Gm"/>
    <x v="3"/>
    <d v="1899-12-30T02:25:00"/>
    <m/>
    <m/>
    <n v="5"/>
    <n v="65"/>
    <n v="13"/>
    <n v="39.523287671232879"/>
  </r>
  <r>
    <n v="28"/>
    <x v="48"/>
    <s v="Caméléon"/>
    <x v="6"/>
    <m/>
    <m/>
    <s v="November 2021"/>
    <d v="2021-11-01T00:00:00"/>
    <n v="2021"/>
    <x v="0"/>
    <s v="Gm"/>
    <x v="3"/>
    <d v="1899-12-30T03:14:00"/>
    <m/>
    <m/>
    <n v="15"/>
    <n v="96"/>
    <n v="6.4"/>
    <n v="60.208219178082189"/>
  </r>
  <r>
    <n v="28"/>
    <x v="49"/>
    <s v="Interlude"/>
    <x v="6"/>
    <m/>
    <m/>
    <s v="Oktober 2021"/>
    <d v="2012-10-01T00:00:00"/>
    <n v="2012"/>
    <x v="0"/>
    <s v="D"/>
    <x v="3"/>
    <d v="1899-12-30T01:47:00"/>
    <m/>
    <m/>
    <n v="4"/>
    <n v="48"/>
    <n v="12"/>
    <n v="51.11780821917808"/>
  </r>
  <r>
    <n v="28"/>
    <x v="50"/>
    <s v="Concertino"/>
    <x v="8"/>
    <s v="Allegro con brio"/>
    <m/>
    <s v="Oktober 2021"/>
    <d v="2021-10-01T00:00:00"/>
    <n v="2021"/>
    <x v="0"/>
    <s v="Gm"/>
    <x v="3"/>
    <d v="1899-12-30T03:45:00"/>
    <m/>
    <m/>
    <n v="13"/>
    <n v="93"/>
    <n v="7.1538461538461542"/>
    <n v="60.123287671232873"/>
  </r>
  <r>
    <n v="29"/>
    <x v="51"/>
    <s v="Achtste wereldwonder"/>
    <x v="9"/>
    <s v="-"/>
    <m/>
    <s v="April 2001"/>
    <d v="2001-04-01T00:00:00"/>
    <n v="2001"/>
    <x v="0"/>
    <s v="C"/>
    <x v="0"/>
    <d v="1899-12-30T01:50:00"/>
    <m/>
    <m/>
    <n v="3"/>
    <n v="31"/>
    <n v="10.333333333333334"/>
    <n v="39.608219178082194"/>
  </r>
  <r>
    <n v="30"/>
    <x v="52"/>
    <s v="Danse des Elfes"/>
    <x v="2"/>
    <s v="Allegretto"/>
    <m/>
    <s v="Juni 2001"/>
    <d v="2001-06-01T00:00:00"/>
    <n v="2001"/>
    <x v="8"/>
    <s v="div."/>
    <x v="3"/>
    <m/>
    <m/>
    <m/>
    <n v="3"/>
    <n v="49"/>
    <n v="16.333333333333332"/>
    <n v="39.775342465753425"/>
  </r>
  <r>
    <n v="30"/>
    <x v="53"/>
    <s v="Miniature mélancholique"/>
    <x v="2"/>
    <s v="Adagio"/>
    <m/>
    <s v="Nov 2001"/>
    <d v="2001-11-01T00:00:00"/>
    <n v="2001"/>
    <x v="8"/>
    <s v="Em"/>
    <x v="3"/>
    <d v="1899-12-30T00:51:00"/>
    <m/>
    <m/>
    <n v="1"/>
    <n v="12"/>
    <n v="12"/>
    <n v="40.194520547945203"/>
  </r>
  <r>
    <n v="30"/>
    <x v="54"/>
    <s v="Méditation mélancholique"/>
    <x v="2"/>
    <s v="Adagio"/>
    <m/>
    <s v="Dec 2016"/>
    <d v="2016-12-01T00:00:00"/>
    <n v="2016"/>
    <x v="0"/>
    <s v="Em"/>
    <x v="1"/>
    <d v="1899-12-30T01:25:00"/>
    <d v="1899-12-30T01:30:00"/>
    <n v="5.8823529411764608E-2"/>
    <n v="2"/>
    <n v="16"/>
    <n v="8"/>
    <n v="55.287671232876711"/>
  </r>
  <r>
    <n v="30"/>
    <x v="55"/>
    <s v="Moment mélancholique"/>
    <x v="3"/>
    <s v="Adagio"/>
    <m/>
    <s v="Dec 2016"/>
    <d v="2016-12-01T00:00:00"/>
    <n v="2016"/>
    <x v="0"/>
    <s v="Em"/>
    <x v="3"/>
    <m/>
    <m/>
    <m/>
    <n v="3"/>
    <n v="38"/>
    <n v="12.666666666666666"/>
    <n v="55.287671232876711"/>
  </r>
  <r>
    <n v="31"/>
    <x v="56"/>
    <s v="Afscheid"/>
    <x v="2"/>
    <s v="Andante"/>
    <m/>
    <s v="Aug. 2001"/>
    <d v="2001-08-01T00:00:00"/>
    <n v="2001"/>
    <x v="9"/>
    <s v="div."/>
    <x v="3"/>
    <m/>
    <m/>
    <m/>
    <n v="1"/>
    <n v="24"/>
    <n v="24"/>
    <n v="39.942465753424656"/>
  </r>
  <r>
    <n v="32"/>
    <x v="57"/>
    <s v="Otherwise"/>
    <x v="4"/>
    <s v="Moderately fast"/>
    <m/>
    <s v="Dec. 2001"/>
    <d v="2001-12-01T00:00:00"/>
    <n v="2001"/>
    <x v="10"/>
    <s v="Cm"/>
    <x v="0"/>
    <m/>
    <m/>
    <m/>
    <n v="5"/>
    <n v="59"/>
    <n v="11.8"/>
    <n v="40.276712328767125"/>
  </r>
  <r>
    <n v="33"/>
    <x v="58"/>
    <s v="Wijs mij de plek"/>
    <x v="4"/>
    <s v="-"/>
    <m/>
    <s v="Jan. 2002"/>
    <d v="2002-01-01T00:00:00"/>
    <n v="2002"/>
    <x v="0"/>
    <s v="D"/>
    <x v="0"/>
    <m/>
    <m/>
    <m/>
    <n v="2"/>
    <n v="24"/>
    <n v="12"/>
    <n v="40.361643835616441"/>
  </r>
  <r>
    <n v="33"/>
    <x v="59"/>
    <s v="Wijs mij de plek"/>
    <x v="4"/>
    <s v="Moderato"/>
    <m/>
    <s v="Aug. 2011"/>
    <d v="2011-08-01T00:00:00"/>
    <n v="2011"/>
    <x v="11"/>
    <s v="Dm"/>
    <x v="0"/>
    <m/>
    <m/>
    <m/>
    <n v="2"/>
    <n v="24"/>
    <n v="12"/>
    <n v="49.947945205479449"/>
  </r>
  <r>
    <n v="34"/>
    <x v="60"/>
    <s v="Koekoek"/>
    <x v="5"/>
    <s v="Moderato"/>
    <m/>
    <s v="April 2002"/>
    <d v="2002-04-01T00:00:00"/>
    <n v="2002"/>
    <x v="0"/>
    <s v="G"/>
    <x v="0"/>
    <m/>
    <m/>
    <m/>
    <n v="3"/>
    <n v="20"/>
    <n v="6.666666666666667"/>
    <n v="40.608219178082194"/>
  </r>
  <r>
    <n v="34"/>
    <x v="61"/>
    <s v="Hannebroek"/>
    <x v="5"/>
    <s v="Moderato"/>
    <m/>
    <s v="April 2002"/>
    <d v="2002-04-01T00:00:00"/>
    <n v="2002"/>
    <x v="0"/>
    <s v="G"/>
    <x v="0"/>
    <m/>
    <m/>
    <m/>
    <n v="1"/>
    <n v="12"/>
    <n v="12"/>
    <n v="40.608219178082194"/>
  </r>
  <r>
    <n v="34"/>
    <x v="62"/>
    <s v="Ploegdriever"/>
    <x v="5"/>
    <s v="Allegretto"/>
    <m/>
    <s v="April 2002"/>
    <d v="2002-04-01T00:00:00"/>
    <n v="2002"/>
    <x v="0"/>
    <s v="G"/>
    <x v="0"/>
    <m/>
    <m/>
    <m/>
    <n v="1"/>
    <n v="16"/>
    <n v="16"/>
    <n v="40.608219178082194"/>
  </r>
  <r>
    <n v="34"/>
    <x v="63"/>
    <s v="Zwòllef"/>
    <x v="5"/>
    <s v="Andantino"/>
    <m/>
    <s v="April 2002"/>
    <d v="2002-04-01T00:00:00"/>
    <n v="2002"/>
    <x v="0"/>
    <s v="F"/>
    <x v="0"/>
    <m/>
    <m/>
    <m/>
    <n v="4"/>
    <n v="45"/>
    <n v="11.25"/>
    <n v="40.608219178082194"/>
  </r>
  <r>
    <n v="35"/>
    <x v="64"/>
    <s v="Preludetta et Fughetta"/>
    <x v="10"/>
    <s v="Preludetta, fughetta"/>
    <m/>
    <s v="Juli 2002"/>
    <d v="2002-07-01T00:00:00"/>
    <n v="2002"/>
    <x v="0"/>
    <s v="div."/>
    <x v="0"/>
    <m/>
    <m/>
    <m/>
    <n v="3"/>
    <n v="25"/>
    <n v="8.3333333333333339"/>
    <n v="40.857534246575341"/>
  </r>
  <r>
    <n v="35"/>
    <x v="65"/>
    <s v="Preludetta et Fughetta et Coda"/>
    <x v="10"/>
    <s v="Preludetta, fughetta, coda"/>
    <m/>
    <s v="Dec 2020"/>
    <d v="2020-12-01T00:00:00"/>
    <n v="2020"/>
    <x v="0"/>
    <s v="div."/>
    <x v="0"/>
    <m/>
    <m/>
    <m/>
    <n v="3"/>
    <n v="41"/>
    <n v="13.666666666666666"/>
    <n v="59.290410958904111"/>
  </r>
  <r>
    <n v="35"/>
    <x v="66"/>
    <s v="Trilogette"/>
    <x v="11"/>
    <s v="Preludetta, fughetta, coda"/>
    <m/>
    <s v="Dec 2020"/>
    <d v="2020-12-01T00:00:00"/>
    <n v="2020"/>
    <x v="0"/>
    <s v="div."/>
    <x v="0"/>
    <m/>
    <m/>
    <m/>
    <n v="3"/>
    <n v="41"/>
    <n v="13.666666666666666"/>
    <n v="59.290410958904111"/>
  </r>
  <r>
    <n v="36"/>
    <x v="67"/>
    <s v="Light the Light"/>
    <x v="4"/>
    <s v="div."/>
    <m/>
    <s v="Sept. 2002"/>
    <d v="2002-09-01T00:00:00"/>
    <n v="2002"/>
    <x v="0"/>
    <s v="Gm"/>
    <x v="0"/>
    <m/>
    <m/>
    <m/>
    <n v="4"/>
    <n v="61"/>
    <n v="15.25"/>
    <n v="41.027397260273972"/>
  </r>
  <r>
    <n v="37"/>
    <x v="68"/>
    <s v="Child of the Rainbow"/>
    <x v="4"/>
    <s v="Andante"/>
    <m/>
    <s v="Dec. 2002"/>
    <d v="2002-12-01T00:00:00"/>
    <n v="2002"/>
    <x v="10"/>
    <s v="G"/>
    <x v="0"/>
    <m/>
    <m/>
    <m/>
    <n v="4"/>
    <n v="62"/>
    <n v="15.5"/>
    <n v="41.276712328767125"/>
  </r>
  <r>
    <n v="37"/>
    <x v="69"/>
    <s v="Child of the Rainbow"/>
    <x v="12"/>
    <s v="Andante"/>
    <m/>
    <s v="April 2004"/>
    <d v="2004-04-01T00:00:00"/>
    <n v="2004"/>
    <x v="10"/>
    <s v="G"/>
    <x v="0"/>
    <m/>
    <m/>
    <m/>
    <n v="4"/>
    <n v="62"/>
    <n v="15.5"/>
    <n v="42.610958904109587"/>
  </r>
  <r>
    <n v="37"/>
    <x v="70"/>
    <s v="Child of the Rainbow"/>
    <x v="13"/>
    <s v="Andante"/>
    <m/>
    <s v="Nov 2004"/>
    <d v="2004-11-01T00:00:00"/>
    <n v="2004"/>
    <x v="10"/>
    <s v="G"/>
    <x v="0"/>
    <m/>
    <m/>
    <m/>
    <n v="4"/>
    <n v="62"/>
    <n v="15.5"/>
    <n v="43.197260273972603"/>
  </r>
  <r>
    <n v="38"/>
    <x v="71"/>
    <s v="Trumpet Voluntary"/>
    <x v="14"/>
    <s v="Moderato"/>
    <m/>
    <s v="Febr. 2003"/>
    <d v="2003-02-01T00:00:00"/>
    <n v="2003"/>
    <x v="12"/>
    <s v="Es"/>
    <x v="0"/>
    <m/>
    <m/>
    <m/>
    <n v="4"/>
    <n v="64"/>
    <n v="16"/>
    <n v="41.446575342465756"/>
  </r>
  <r>
    <n v="38"/>
    <x v="72"/>
    <s v="Trumpet Voluntary"/>
    <x v="14"/>
    <s v="Moderato"/>
    <m/>
    <s v="Sept. 2003"/>
    <d v="2003-09-01T00:00:00"/>
    <n v="2003"/>
    <x v="12"/>
    <s v="Es"/>
    <x v="0"/>
    <m/>
    <m/>
    <m/>
    <n v="5"/>
    <n v="86"/>
    <n v="17.2"/>
    <n v="42.027397260273972"/>
  </r>
  <r>
    <n v="39"/>
    <x v="73"/>
    <s v="Into the Bliss"/>
    <x v="5"/>
    <s v="Moderato"/>
    <m/>
    <s v="Juni 2003"/>
    <d v="2003-06-01T00:00:00"/>
    <n v="2003"/>
    <x v="13"/>
    <s v="C"/>
    <x v="0"/>
    <m/>
    <m/>
    <m/>
    <n v="9"/>
    <n v="121"/>
    <n v="13.444444444444445"/>
    <n v="41.775342465753425"/>
  </r>
  <r>
    <n v="40"/>
    <x v="74"/>
    <s v="Impromptu #1"/>
    <x v="2"/>
    <s v="Adagio"/>
    <m/>
    <s v="Aug. 2003"/>
    <d v="2003-08-01T00:00:00"/>
    <n v="2003"/>
    <x v="0"/>
    <s v="div."/>
    <x v="2"/>
    <m/>
    <m/>
    <m/>
    <n v="6"/>
    <n v="86"/>
    <n v="14.333333333333334"/>
    <n v="41.942465753424656"/>
  </r>
  <r>
    <n v="40"/>
    <x v="75"/>
    <s v="Impromptu #2"/>
    <x v="2"/>
    <s v="Andante teneramente"/>
    <m/>
    <s v="Juni 2004"/>
    <d v="2004-06-01T00:00:00"/>
    <n v="2004"/>
    <x v="0"/>
    <s v="D"/>
    <x v="2"/>
    <m/>
    <m/>
    <m/>
    <n v="4"/>
    <n v="64"/>
    <n v="16"/>
    <n v="42.778082191780825"/>
  </r>
  <r>
    <n v="40"/>
    <x v="76"/>
    <s v="Impromptu #3"/>
    <x v="2"/>
    <s v="Placidamente"/>
    <m/>
    <s v="Juli 2004"/>
    <d v="2004-07-01T00:00:00"/>
    <n v="2004"/>
    <x v="0"/>
    <s v="Cm"/>
    <x v="2"/>
    <m/>
    <m/>
    <m/>
    <n v="5"/>
    <n v="80"/>
    <n v="16"/>
    <n v="42.860273972602741"/>
  </r>
  <r>
    <n v="40"/>
    <x v="77"/>
    <s v="Fantaisie"/>
    <x v="1"/>
    <s v="Placidamente"/>
    <m/>
    <s v="Augustus 2019"/>
    <d v="2019-08-01T00:00:00"/>
    <n v="2019"/>
    <x v="0"/>
    <s v="Cm"/>
    <x v="0"/>
    <m/>
    <m/>
    <m/>
    <n v="5"/>
    <n v="80"/>
    <n v="16"/>
    <n v="57.953424657534249"/>
  </r>
  <r>
    <n v="41"/>
    <x v="78"/>
    <s v="Ode to Alison"/>
    <x v="5"/>
    <s v="-"/>
    <m/>
    <s v="Sept. 2004"/>
    <d v="2004-09-01T00:00:00"/>
    <n v="2004"/>
    <x v="14"/>
    <s v="Gm"/>
    <x v="0"/>
    <m/>
    <m/>
    <m/>
    <n v="2"/>
    <n v="32"/>
    <n v="16"/>
    <n v="43.030136986301372"/>
  </r>
  <r>
    <n v="41"/>
    <x v="79"/>
    <s v="Ode to Alison"/>
    <x v="2"/>
    <s v="-"/>
    <m/>
    <s v="Sept. 2004"/>
    <d v="2004-09-01T00:00:00"/>
    <n v="2004"/>
    <x v="14"/>
    <s v="Gm"/>
    <x v="3"/>
    <m/>
    <m/>
    <m/>
    <n v="2"/>
    <n v="32"/>
    <n v="16"/>
    <n v="43.030136986301372"/>
  </r>
  <r>
    <n v="42"/>
    <x v="80"/>
    <s v="Flucht der Sehnsucht"/>
    <x v="5"/>
    <s v="Andante"/>
    <m/>
    <s v="Juli 2005"/>
    <d v="2005-07-01T00:00:00"/>
    <n v="2005"/>
    <x v="0"/>
    <s v="div."/>
    <x v="0"/>
    <m/>
    <m/>
    <m/>
    <n v="7"/>
    <n v="116"/>
    <n v="16.571428571428573"/>
    <n v="43.860273972602741"/>
  </r>
  <r>
    <n v="43"/>
    <x v="81"/>
    <s v="Collage Musicale"/>
    <x v="2"/>
    <s v="Larghetto, Rubato, Andante"/>
    <m/>
    <s v="Juni 2005"/>
    <d v="2005-06-01T00:00:00"/>
    <n v="2005"/>
    <x v="0"/>
    <m/>
    <x v="3"/>
    <m/>
    <m/>
    <m/>
    <n v="4"/>
    <n v="86"/>
    <n v="21.5"/>
    <n v="43.778082191780825"/>
  </r>
  <r>
    <n v="44"/>
    <x v="82"/>
    <s v="Sonatinine"/>
    <x v="2"/>
    <s v="Adagio"/>
    <m/>
    <s v="Maart 2006"/>
    <d v="2006-03-01T00:00:00"/>
    <n v="2006"/>
    <x v="15"/>
    <s v="F"/>
    <x v="3"/>
    <m/>
    <m/>
    <m/>
    <n v="3"/>
    <n v="48"/>
    <n v="16"/>
    <n v="44.526027397260272"/>
  </r>
  <r>
    <n v="44"/>
    <x v="83"/>
    <s v="Sonatinine"/>
    <x v="2"/>
    <s v="Adagio"/>
    <m/>
    <s v="Juni 2006"/>
    <d v="2006-03-01T00:00:00"/>
    <n v="2006"/>
    <x v="15"/>
    <s v="F"/>
    <x v="1"/>
    <d v="1899-12-30T01:40:00"/>
    <d v="1899-12-30T02:40:00"/>
    <n v="0.6000000000000002"/>
    <n v="2"/>
    <n v="32"/>
    <n v="16"/>
    <n v="44.526027397260272"/>
  </r>
  <r>
    <n v="44"/>
    <x v="83"/>
    <s v="Romance"/>
    <x v="1"/>
    <s v="Adagio"/>
    <m/>
    <s v="Juni 2006"/>
    <d v="2006-03-01T00:00:00"/>
    <n v="2006"/>
    <x v="15"/>
    <s v="F"/>
    <x v="3"/>
    <m/>
    <m/>
    <m/>
    <n v="2"/>
    <n v="32"/>
    <n v="16"/>
    <n v="44.526027397260272"/>
  </r>
  <r>
    <n v="44"/>
    <x v="84"/>
    <s v="Romance"/>
    <x v="3"/>
    <s v="Adagio"/>
    <m/>
    <s v="Mei 2018"/>
    <d v="2018-05-01T00:00:00"/>
    <n v="2018"/>
    <x v="15"/>
    <s v="F"/>
    <x v="3"/>
    <m/>
    <m/>
    <m/>
    <n v="2"/>
    <n v="32"/>
    <n v="16"/>
    <n v="56.701369863013696"/>
  </r>
  <r>
    <n v="45"/>
    <x v="85"/>
    <s v="Rengaine"/>
    <x v="1"/>
    <s v="Allegretto"/>
    <m/>
    <s v="Juni 2006"/>
    <d v="2006-06-01T00:00:00"/>
    <n v="2006"/>
    <x v="0"/>
    <s v="G"/>
    <x v="0"/>
    <m/>
    <m/>
    <m/>
    <n v="6"/>
    <n v="104"/>
    <n v="17.333333333333332"/>
    <n v="44.778082191780825"/>
  </r>
  <r>
    <n v="46"/>
    <x v="86"/>
    <s v="Reflection"/>
    <x v="2"/>
    <s v="Andante"/>
    <m/>
    <s v="Dec. 2006"/>
    <d v="2006-12-01T00:00:00"/>
    <n v="2006"/>
    <x v="0"/>
    <m/>
    <x v="2"/>
    <m/>
    <m/>
    <m/>
    <n v="6"/>
    <n v="94"/>
    <n v="15.666666666666666"/>
    <n v="45.279452054794518"/>
  </r>
  <r>
    <n v="47"/>
    <x v="87"/>
    <s v="Chorale"/>
    <x v="15"/>
    <s v="Andante"/>
    <m/>
    <s v="Jan. 2007"/>
    <d v="2007-01-01T00:00:00"/>
    <n v="2007"/>
    <x v="0"/>
    <m/>
    <x v="0"/>
    <m/>
    <m/>
    <m/>
    <n v="4"/>
    <n v="32"/>
    <n v="8"/>
    <n v="45.364383561643834"/>
  </r>
  <r>
    <n v="47"/>
    <x v="88"/>
    <s v="Chorale"/>
    <x v="2"/>
    <s v="Andante"/>
    <m/>
    <s v="Jan. 2007"/>
    <d v="2007-01-01T00:00:00"/>
    <n v="2007"/>
    <x v="0"/>
    <m/>
    <x v="2"/>
    <m/>
    <m/>
    <m/>
    <n v="2"/>
    <n v="32"/>
    <n v="16"/>
    <n v="45.364383561643834"/>
  </r>
  <r>
    <n v="48"/>
    <x v="89"/>
    <s v="Monologue"/>
    <x v="16"/>
    <s v="Rubato"/>
    <m/>
    <s v="Jan. 2007"/>
    <d v="2007-01-01T00:00:00"/>
    <n v="2007"/>
    <x v="0"/>
    <s v="Dm"/>
    <x v="0"/>
    <m/>
    <m/>
    <m/>
    <n v="1"/>
    <n v="27"/>
    <n v="27"/>
    <n v="45.364383561643834"/>
  </r>
  <r>
    <n v="48"/>
    <x v="90"/>
    <s v="Monologue II"/>
    <x v="16"/>
    <s v="Rubato"/>
    <m/>
    <s v="Mei 2019"/>
    <d v="2019-05-01T00:00:00"/>
    <n v="2019"/>
    <x v="0"/>
    <s v="Bm"/>
    <x v="0"/>
    <m/>
    <m/>
    <m/>
    <n v="2"/>
    <n v="48"/>
    <n v="24"/>
    <n v="57.701369863013696"/>
  </r>
  <r>
    <n v="48"/>
    <x v="91"/>
    <s v="Monologue III"/>
    <x v="16"/>
    <s v="Andante solenne"/>
    <m/>
    <s v="Augustus 2019"/>
    <d v="2019-08-01T00:00:00"/>
    <n v="2019"/>
    <x v="0"/>
    <s v="Gm"/>
    <x v="0"/>
    <m/>
    <m/>
    <m/>
    <n v="2"/>
    <n v="96"/>
    <n v="48"/>
    <n v="57.953424657534249"/>
  </r>
  <r>
    <n v="49"/>
    <x v="92"/>
    <s v="Balance"/>
    <x v="2"/>
    <s v="Tranquillo"/>
    <m/>
    <s v="Jan. 2007"/>
    <d v="2007-01-01T00:00:00"/>
    <n v="2007"/>
    <x v="0"/>
    <m/>
    <x v="2"/>
    <m/>
    <m/>
    <m/>
    <n v="3"/>
    <n v="48"/>
    <n v="16"/>
    <n v="45.364383561643834"/>
  </r>
  <r>
    <n v="50"/>
    <x v="93"/>
    <s v="Brillance et Sonorité"/>
    <x v="2"/>
    <s v="Andante"/>
    <m/>
    <s v="Dec. 2008"/>
    <d v="2008-12-01T00:00:00"/>
    <n v="2008"/>
    <x v="0"/>
    <s v="Em"/>
    <x v="1"/>
    <d v="1899-12-30T02:26:00"/>
    <d v="1899-12-30T04:10:00"/>
    <n v="0.71232876712328763"/>
    <n v="4"/>
    <n v="64"/>
    <n v="16"/>
    <n v="47.282191780821918"/>
  </r>
  <r>
    <n v="51"/>
    <x v="94"/>
    <s v="Dialogue"/>
    <x v="2"/>
    <s v="Andante serena"/>
    <m/>
    <s v="Juli 2009"/>
    <d v="2009-07-01T00:00:00"/>
    <n v="2009"/>
    <x v="0"/>
    <m/>
    <x v="3"/>
    <m/>
    <m/>
    <m/>
    <n v="3"/>
    <n v="128"/>
    <n v="42.666666666666664"/>
    <n v="47.863013698630134"/>
  </r>
  <r>
    <n v="51"/>
    <x v="95"/>
    <s v="Dialogue"/>
    <x v="6"/>
    <s v="Andante serena"/>
    <m/>
    <s v="Feb. 2021"/>
    <d v="2021-02-01T00:00:00"/>
    <n v="2021"/>
    <x v="0"/>
    <m/>
    <x v="3"/>
    <m/>
    <m/>
    <m/>
    <n v="18"/>
    <n v="128"/>
    <n v="7.1111111111111107"/>
    <n v="59.460273972602742"/>
  </r>
  <r>
    <n v="52"/>
    <x v="96"/>
    <s v="Berceuse"/>
    <x v="2"/>
    <s v="Andantino"/>
    <m/>
    <s v="Dec. 2009"/>
    <d v="2009-12-01T00:00:00"/>
    <n v="2009"/>
    <x v="15"/>
    <s v="Dm"/>
    <x v="1"/>
    <d v="1899-12-30T02:02:00"/>
    <d v="1899-12-30T03:00:00"/>
    <n v="0.47540983606557391"/>
    <n v="3"/>
    <n v="60"/>
    <n v="20"/>
    <n v="48.282191780821918"/>
  </r>
  <r>
    <n v="53"/>
    <x v="97"/>
    <s v="Voluntary for Organ"/>
    <x v="17"/>
    <s v="Allegro moderato"/>
    <m/>
    <s v="Febr. 2010"/>
    <d v="2010-02-01T00:00:00"/>
    <n v="2010"/>
    <x v="0"/>
    <s v="F"/>
    <x v="0"/>
    <m/>
    <m/>
    <m/>
    <n v="2"/>
    <n v="48"/>
    <n v="24"/>
    <n v="48.452054794520549"/>
  </r>
  <r>
    <n v="53"/>
    <x v="98"/>
    <s v="Voluntary for Woodwinds"/>
    <x v="6"/>
    <s v="Allegro moderato"/>
    <m/>
    <s v="Nov. 2020"/>
    <d v="2020-11-01T00:00:00"/>
    <n v="2020"/>
    <x v="0"/>
    <s v="F"/>
    <x v="0"/>
    <m/>
    <m/>
    <m/>
    <n v="5"/>
    <n v="48"/>
    <n v="9.6"/>
    <n v="59.208219178082189"/>
  </r>
  <r>
    <n v="54"/>
    <x v="99"/>
    <s v="Nocturne"/>
    <x v="2"/>
    <s v="Larghetto"/>
    <m/>
    <s v="April 2010"/>
    <d v="2010-04-01T00:00:00"/>
    <n v="2010"/>
    <x v="14"/>
    <s v="C#m"/>
    <x v="3"/>
    <m/>
    <m/>
    <m/>
    <n v="4"/>
    <n v="96"/>
    <n v="24"/>
    <n v="48.613698630136987"/>
  </r>
  <r>
    <n v="54"/>
    <x v="100"/>
    <s v="Intermezzo"/>
    <x v="2"/>
    <s v="Andante"/>
    <m/>
    <s v="April 2010"/>
    <d v="2010-04-01T00:00:00"/>
    <n v="2010"/>
    <x v="16"/>
    <s v="C#m"/>
    <x v="3"/>
    <m/>
    <m/>
    <m/>
    <n v="1"/>
    <n v="24"/>
    <n v="24"/>
    <n v="48.613698630136987"/>
  </r>
  <r>
    <n v="54"/>
    <x v="100"/>
    <s v="Quarantino"/>
    <x v="2"/>
    <s v="Allegretto"/>
    <m/>
    <s v="Dec. 2010"/>
    <d v="2010-12-01T00:00:00"/>
    <n v="2010"/>
    <x v="16"/>
    <s v="Des"/>
    <x v="3"/>
    <m/>
    <m/>
    <m/>
    <n v="2"/>
    <n v="40"/>
    <n v="20"/>
    <n v="49.282191780821918"/>
  </r>
  <r>
    <n v="55"/>
    <x v="101"/>
    <s v="Contemplation"/>
    <x v="2"/>
    <s v="Andante"/>
    <m/>
    <s v="Maart 2011"/>
    <d v="2011-03-01T00:00:00"/>
    <n v="2011"/>
    <x v="17"/>
    <s v="Am"/>
    <x v="1"/>
    <d v="1899-12-30T01:56:00"/>
    <d v="1899-12-30T03:10:00"/>
    <n v="0.63793103448275856"/>
    <n v="2"/>
    <n v="50"/>
    <n v="25"/>
    <n v="49.528767123287672"/>
  </r>
  <r>
    <n v="56"/>
    <x v="102"/>
    <s v="Proximité"/>
    <x v="2"/>
    <s v="Andante moderato"/>
    <m/>
    <s v="Maart 2011"/>
    <d v="2011-03-01T00:00:00"/>
    <n v="2011"/>
    <x v="18"/>
    <s v="D"/>
    <x v="3"/>
    <m/>
    <m/>
    <m/>
    <n v="2"/>
    <n v="49"/>
    <n v="24.5"/>
    <n v="49.528767123287672"/>
  </r>
  <r>
    <n v="56"/>
    <x v="103"/>
    <s v="Proximité"/>
    <x v="1"/>
    <s v="Andante moderato"/>
    <m/>
    <s v="April 2011"/>
    <d v="2011-04-01T00:00:00"/>
    <n v="2011"/>
    <x v="0"/>
    <s v="D"/>
    <x v="0"/>
    <m/>
    <m/>
    <m/>
    <n v="3"/>
    <n v="49"/>
    <n v="16.333333333333332"/>
    <n v="49.613698630136987"/>
  </r>
  <r>
    <n v="57"/>
    <x v="104"/>
    <s v="Impromptu #4"/>
    <x v="2"/>
    <s v="Largheto, Andante"/>
    <m/>
    <s v="Mei 2011"/>
    <d v="2011-05-01T00:00:00"/>
    <n v="2011"/>
    <x v="0"/>
    <s v="Es"/>
    <x v="2"/>
    <m/>
    <m/>
    <m/>
    <n v="5"/>
    <n v="111"/>
    <n v="22.2"/>
    <n v="49.695890410958903"/>
  </r>
  <r>
    <n v="58"/>
    <x v="105"/>
    <s v="Fantasie"/>
    <x v="2"/>
    <s v="Andante"/>
    <m/>
    <s v="Febr 2012"/>
    <d v="2012-02-01T00:00:00"/>
    <n v="2012"/>
    <x v="0"/>
    <s v="E"/>
    <x v="2"/>
    <m/>
    <m/>
    <m/>
    <n v="4"/>
    <n v="83"/>
    <n v="20.75"/>
    <n v="50.452054794520549"/>
  </r>
  <r>
    <n v="59"/>
    <x v="106"/>
    <s v="Intermezzo"/>
    <x v="2"/>
    <s v="Andante"/>
    <m/>
    <s v="Febr 2013"/>
    <d v="2013-02-01T00:00:00"/>
    <n v="2013"/>
    <x v="19"/>
    <s v="Cm,Bb"/>
    <x v="3"/>
    <m/>
    <m/>
    <m/>
    <n v="2"/>
    <n v="32"/>
    <n v="16"/>
    <n v="51.454794520547942"/>
  </r>
  <r>
    <n v="59"/>
    <x v="107"/>
    <s v="Consolation"/>
    <x v="2"/>
    <s v="Andante"/>
    <m/>
    <s v="Febr 2013"/>
    <d v="2013-02-01T00:00:00"/>
    <n v="2013"/>
    <x v="0"/>
    <s v="Dm"/>
    <x v="3"/>
    <m/>
    <m/>
    <m/>
    <n v="3"/>
    <n v="64"/>
    <n v="21.333333333333332"/>
    <n v="51.454794520547942"/>
  </r>
  <r>
    <n v="59"/>
    <x v="108"/>
    <s v="Enjouement"/>
    <x v="2"/>
    <s v="Andante"/>
    <m/>
    <s v="Maart 2013"/>
    <d v="2013-03-01T00:00:00"/>
    <n v="2013"/>
    <x v="0"/>
    <s v="Gm"/>
    <x v="1"/>
    <d v="1899-12-30T03:04:00"/>
    <d v="1899-12-30T04:15:00"/>
    <n v="0.38586956521739119"/>
    <n v="4"/>
    <n v="80"/>
    <n v="20"/>
    <n v="51.531506849315072"/>
  </r>
  <r>
    <n v="60"/>
    <x v="109"/>
    <s v="Lyrique"/>
    <x v="3"/>
    <s v="Andantino"/>
    <m/>
    <s v="Juli 2013"/>
    <d v="2013-07-01T00:00:00"/>
    <n v="2013"/>
    <x v="0"/>
    <s v="G"/>
    <x v="0"/>
    <m/>
    <m/>
    <m/>
    <n v="3"/>
    <n v="60"/>
    <n v="20"/>
    <n v="51.865753424657534"/>
  </r>
  <r>
    <n v="60"/>
    <x v="110"/>
    <s v="Adagio"/>
    <x v="3"/>
    <s v="Adagio"/>
    <m/>
    <s v="Aug. 2013"/>
    <d v="2013-08-01T00:00:00"/>
    <n v="2013"/>
    <x v="0"/>
    <s v="Dm"/>
    <x v="0"/>
    <m/>
    <m/>
    <m/>
    <n v="4"/>
    <n v="72"/>
    <n v="18"/>
    <n v="51.950684931506849"/>
  </r>
  <r>
    <n v="60"/>
    <x v="111"/>
    <s v="Vivace"/>
    <x v="3"/>
    <s v="Vivace"/>
    <m/>
    <s v="Nov. 2013"/>
    <d v="2013-11-01T00:00:00"/>
    <n v="2013"/>
    <x v="0"/>
    <s v="G"/>
    <x v="0"/>
    <m/>
    <m/>
    <m/>
    <n v="4"/>
    <n v="64"/>
    <n v="16"/>
    <n v="52.202739726027396"/>
  </r>
  <r>
    <n v="61"/>
    <x v="112"/>
    <s v="Relâchement"/>
    <x v="2"/>
    <s v="Andantino"/>
    <m/>
    <s v="Nov. 2013"/>
    <d v="2013-11-01T00:00:00"/>
    <n v="2013"/>
    <x v="0"/>
    <s v="Cm"/>
    <x v="1"/>
    <d v="1899-12-30T03:14:00"/>
    <d v="1899-12-30T04:00:00"/>
    <n v="0.23711340206185566"/>
    <n v="4"/>
    <n v="68"/>
    <n v="17"/>
    <n v="52.202739726027396"/>
  </r>
  <r>
    <n v="61"/>
    <x v="113"/>
    <s v="Montagnarde"/>
    <x v="2"/>
    <s v="Andantino"/>
    <m/>
    <s v="Jan. 2014"/>
    <d v="2014-01-01T00:00:00"/>
    <n v="2014"/>
    <x v="0"/>
    <s v="Bes"/>
    <x v="3"/>
    <m/>
    <m/>
    <m/>
    <n v="2"/>
    <n v="101"/>
    <n v="50.5"/>
    <n v="52.369863013698627"/>
  </r>
  <r>
    <n v="61"/>
    <x v="114"/>
    <s v="Montagnarde"/>
    <x v="1"/>
    <s v="Andantino"/>
    <m/>
    <s v="Feb. 2014"/>
    <d v="2014-02-01T00:00:00"/>
    <n v="2014"/>
    <x v="0"/>
    <s v="Bes"/>
    <x v="0"/>
    <m/>
    <m/>
    <m/>
    <n v="3"/>
    <n v="101"/>
    <n v="33.666666666666664"/>
    <n v="52.454794520547942"/>
  </r>
  <r>
    <n v="61"/>
    <x v="115"/>
    <s v="Introspection"/>
    <x v="2"/>
    <s v="Tranquillo"/>
    <m/>
    <s v="Feb. 2014"/>
    <d v="2014-02-01T00:00:00"/>
    <n v="2014"/>
    <x v="20"/>
    <s v="A"/>
    <x v="1"/>
    <d v="1899-12-30T03:50:00"/>
    <d v="1899-12-30T04:40:00"/>
    <n v="0.217391304347826"/>
    <n v="4"/>
    <n v="96"/>
    <n v="24"/>
    <n v="52.454794520547942"/>
  </r>
  <r>
    <n v="61"/>
    <x v="116"/>
    <s v="Rêverie"/>
    <x v="2"/>
    <s v="Andante"/>
    <m/>
    <s v="April 2014"/>
    <d v="2014-04-01T00:00:00"/>
    <n v="2014"/>
    <x v="0"/>
    <s v="Cm"/>
    <x v="1"/>
    <d v="1899-12-30T03:20:00"/>
    <d v="1899-12-30T03:40:00"/>
    <n v="9.9999999999999839E-2"/>
    <n v="3"/>
    <n v="84"/>
    <n v="28"/>
    <n v="52.61643835616438"/>
  </r>
  <r>
    <n v="62"/>
    <x v="117"/>
    <s v="Bevrijding"/>
    <x v="5"/>
    <s v="Andante"/>
    <m/>
    <s v="Dec. 2013"/>
    <d v="2013-12-01T00:00:00"/>
    <n v="2013"/>
    <x v="0"/>
    <s v="div."/>
    <x v="0"/>
    <m/>
    <m/>
    <m/>
    <n v="5"/>
    <n v="70"/>
    <n v="14"/>
    <n v="52.284931506849318"/>
  </r>
  <r>
    <n v="63"/>
    <x v="118"/>
    <s v="Song4You"/>
    <x v="1"/>
    <s v="Allegro"/>
    <m/>
    <s v="Juli 2014"/>
    <d v="2014-07-01T00:00:00"/>
    <n v="2014"/>
    <x v="0"/>
    <s v="F"/>
    <x v="0"/>
    <m/>
    <m/>
    <m/>
    <n v="4"/>
    <n v="68"/>
    <n v="17"/>
    <n v="52.865753424657534"/>
  </r>
  <r>
    <n v="63"/>
    <x v="119"/>
    <s v="Song4Me"/>
    <x v="2"/>
    <s v="-"/>
    <m/>
    <s v="April 2015"/>
    <d v="2015-04-01T00:00:00"/>
    <n v="2015"/>
    <x v="21"/>
    <s v="Em"/>
    <x v="1"/>
    <d v="1899-12-30T03:48:00"/>
    <d v="1899-12-30T04:40:00"/>
    <n v="0.22807017543859656"/>
    <n v="4"/>
    <n v="80"/>
    <n v="20"/>
    <n v="53.61643835616438"/>
  </r>
  <r>
    <n v="63"/>
    <x v="120"/>
    <s v="Sinfonietta Pastorale"/>
    <x v="6"/>
    <m/>
    <m/>
    <s v="April 2021"/>
    <d v="2021-04-01T00:00:00"/>
    <n v="2021"/>
    <x v="0"/>
    <s v="Em"/>
    <x v="0"/>
    <m/>
    <m/>
    <m/>
    <n v="5"/>
    <n v="80"/>
    <n v="16"/>
    <n v="59.62191780821918"/>
  </r>
  <r>
    <n v="64"/>
    <x v="121"/>
    <s v="Pièce Blanche"/>
    <x v="2"/>
    <s v="Adagio"/>
    <m/>
    <s v="Juli 2014"/>
    <d v="2014-07-01T00:00:00"/>
    <n v="2014"/>
    <x v="0"/>
    <s v="Am"/>
    <x v="1"/>
    <d v="1899-12-30T04:52:00"/>
    <d v="1899-12-30T05:15:00"/>
    <n v="7.8767123287671076E-2"/>
    <n v="3"/>
    <n v="109"/>
    <n v="36.333333333333336"/>
    <n v="52.865753424657534"/>
  </r>
  <r>
    <n v="64"/>
    <x v="122"/>
    <s v="Pièce Blanche"/>
    <x v="6"/>
    <m/>
    <m/>
    <s v="Augustus 2023"/>
    <d v="2023-08-01T00:00:00"/>
    <n v="2023"/>
    <x v="0"/>
    <s v="Am"/>
    <x v="0"/>
    <d v="1899-12-30T04:58:00"/>
    <m/>
    <m/>
    <n v="21"/>
    <n v="109"/>
    <n v="5.1904761904761907"/>
    <n v="61.956164383561642"/>
  </r>
  <r>
    <n v="64"/>
    <x v="123"/>
    <s v="Pièce Noire"/>
    <x v="2"/>
    <m/>
    <n v="120"/>
    <s v="Jan 2022"/>
    <d v="2022-01-01T00:00:00"/>
    <n v="2022"/>
    <x v="0"/>
    <s v="Ges"/>
    <x v="1"/>
    <d v="1899-12-30T02:03:00"/>
    <m/>
    <m/>
    <n v="2"/>
    <n v="49"/>
    <n v="24.5"/>
    <n v="60.375342465753427"/>
  </r>
  <r>
    <n v="64"/>
    <x v="124"/>
    <s v="Pièce Noire Blanche"/>
    <x v="2"/>
    <m/>
    <n v="120"/>
    <s v="Jan 2022"/>
    <d v="2022-01-01T00:00:00"/>
    <n v="2022"/>
    <x v="0"/>
    <s v="C"/>
    <x v="1"/>
    <d v="1899-12-30T02:03:00"/>
    <m/>
    <m/>
    <n v="2"/>
    <n v="49"/>
    <n v="24.5"/>
    <n v="60.375342465753427"/>
  </r>
  <r>
    <n v="65"/>
    <x v="125"/>
    <s v="Pledge"/>
    <x v="18"/>
    <s v="Moderato"/>
    <m/>
    <s v="Nov. 2014"/>
    <d v="2014-11-01T00:00:00"/>
    <n v="2014"/>
    <x v="1"/>
    <s v="Es"/>
    <x v="0"/>
    <m/>
    <m/>
    <m/>
    <n v="4"/>
    <n v="76"/>
    <n v="19"/>
    <n v="53.202739726027396"/>
  </r>
  <r>
    <n v="66"/>
    <x v="126"/>
    <s v="Ballade"/>
    <x v="1"/>
    <s v="Adagietto"/>
    <m/>
    <s v="Jan. 2015"/>
    <d v="2015-01-01T00:00:00"/>
    <n v="2015"/>
    <x v="0"/>
    <s v="Bb"/>
    <x v="0"/>
    <m/>
    <m/>
    <m/>
    <n v="5"/>
    <n v="96"/>
    <n v="19.2"/>
    <n v="53.369863013698627"/>
  </r>
  <r>
    <n v="67"/>
    <x v="127"/>
    <s v="Divertissement"/>
    <x v="2"/>
    <s v="Tranquillo"/>
    <m/>
    <s v="Juni 2015"/>
    <d v="2015-06-01T00:00:00"/>
    <n v="2015"/>
    <x v="0"/>
    <s v="Em"/>
    <x v="1"/>
    <d v="1899-12-30T04:05:00"/>
    <m/>
    <m/>
    <n v="5"/>
    <n v="116"/>
    <n v="23.2"/>
    <n v="53.783561643835618"/>
  </r>
  <r>
    <n v="68"/>
    <x v="128"/>
    <s v="Elegie"/>
    <x v="3"/>
    <s v="Andante"/>
    <m/>
    <s v="Dec. 2015"/>
    <d v="2015-12-01T00:00:00"/>
    <n v="2015"/>
    <x v="6"/>
    <s v="Dm,F"/>
    <x v="0"/>
    <m/>
    <m/>
    <m/>
    <n v="4"/>
    <n v="85"/>
    <n v="21.25"/>
    <n v="54.284931506849318"/>
  </r>
  <r>
    <n v="68"/>
    <x v="129"/>
    <s v="Vocalise"/>
    <x v="3"/>
    <s v="Adagio"/>
    <m/>
    <s v="Jan 2016"/>
    <d v="2016-01-01T00:00:00"/>
    <n v="2016"/>
    <x v="6"/>
    <s v="Cm,Eb"/>
    <x v="0"/>
    <m/>
    <m/>
    <m/>
    <n v="3"/>
    <n v="84"/>
    <n v="28"/>
    <n v="54.369863013698627"/>
  </r>
  <r>
    <n v="69"/>
    <x v="130"/>
    <s v="Considerations"/>
    <x v="2"/>
    <s v="Andante"/>
    <m/>
    <s v="Maart 2016"/>
    <d v="2016-03-01T00:00:00"/>
    <n v="2016"/>
    <x v="0"/>
    <s v="D"/>
    <x v="3"/>
    <m/>
    <m/>
    <m/>
    <n v="6"/>
    <n v="128"/>
    <n v="21.333333333333332"/>
    <n v="54.534246575342465"/>
  </r>
  <r>
    <n v="69"/>
    <x v="131"/>
    <s v="Considerations"/>
    <x v="1"/>
    <s v="Andante"/>
    <m/>
    <s v="Okt. 2016"/>
    <d v="2016-10-01T00:00:00"/>
    <n v="2016"/>
    <x v="0"/>
    <s v="D"/>
    <x v="3"/>
    <m/>
    <m/>
    <m/>
    <n v="8"/>
    <n v="128"/>
    <n v="16"/>
    <n v="55.12054794520548"/>
  </r>
  <r>
    <n v="70"/>
    <x v="132"/>
    <s v="Horizon"/>
    <x v="2"/>
    <s v="Andante"/>
    <n v="110"/>
    <s v="Jan. 2017"/>
    <d v="2017-01-01T00:00:00"/>
    <n v="2017"/>
    <x v="0"/>
    <s v="F"/>
    <x v="3"/>
    <d v="1899-12-30T03:35:00"/>
    <m/>
    <m/>
    <n v="5"/>
    <n v="104"/>
    <n v="20.8"/>
    <n v="55.372602739726027"/>
  </r>
  <r>
    <n v="70"/>
    <x v="133"/>
    <s v="Panorama"/>
    <x v="2"/>
    <s v="Andantino"/>
    <n v="110"/>
    <s v="Mei 2017"/>
    <d v="2017-05-01T00:00:00"/>
    <n v="2017"/>
    <x v="0"/>
    <s v="Em"/>
    <x v="3"/>
    <d v="1899-12-30T04:37:00"/>
    <m/>
    <m/>
    <n v="5"/>
    <n v="101"/>
    <n v="20.2"/>
    <n v="55.701369863013696"/>
  </r>
  <r>
    <n v="71"/>
    <x v="134"/>
    <s v="Adieu"/>
    <x v="2"/>
    <s v="Moderato"/>
    <n v="120"/>
    <s v="Dec. 2017"/>
    <d v="2017-12-01T00:00:00"/>
    <n v="2017"/>
    <x v="0"/>
    <s v="Es"/>
    <x v="3"/>
    <d v="1899-12-30T01:46:00"/>
    <m/>
    <m/>
    <n v="2"/>
    <n v="45"/>
    <n v="22.5"/>
    <n v="56.287671232876711"/>
  </r>
  <r>
    <n v="71"/>
    <x v="135"/>
    <s v="Adieu"/>
    <x v="1"/>
    <s v="Allegro moderato"/>
    <n v="130"/>
    <s v="Dec. 2017"/>
    <d v="2018-04-01T00:00:00"/>
    <n v="2018"/>
    <x v="0"/>
    <s v="Es"/>
    <x v="3"/>
    <d v="1899-12-30T01:44:00"/>
    <m/>
    <m/>
    <n v="3"/>
    <n v="53"/>
    <n v="17.666666666666668"/>
    <n v="56.61917808219178"/>
  </r>
  <r>
    <n v="72"/>
    <x v="136"/>
    <s v="Gymnopédie"/>
    <x v="2"/>
    <s v="Lent et serein"/>
    <n v="90"/>
    <s v="Dec. 2017"/>
    <d v="2017-12-01T00:00:00"/>
    <n v="2017"/>
    <x v="2"/>
    <s v="F"/>
    <x v="1"/>
    <d v="1899-12-30T02:57:00"/>
    <m/>
    <m/>
    <n v="2"/>
    <n v="81"/>
    <n v="40.5"/>
    <n v="56.287671232876711"/>
  </r>
  <r>
    <n v="72"/>
    <x v="137"/>
    <s v="Gymnopédie"/>
    <x v="3"/>
    <s v="Lent et serein"/>
    <n v="90"/>
    <s v="Dec. 2017"/>
    <d v="2017-12-01T00:00:00"/>
    <n v="2017"/>
    <x v="2"/>
    <s v="F"/>
    <x v="3"/>
    <d v="1899-12-30T02:48:00"/>
    <m/>
    <m/>
    <n v="3"/>
    <n v="81"/>
    <n v="27"/>
    <n v="56.287671232876711"/>
  </r>
  <r>
    <n v="72"/>
    <x v="138"/>
    <s v="Gymnopédie"/>
    <x v="1"/>
    <s v="Lent et serein"/>
    <n v="90"/>
    <s v="Dec. 2017"/>
    <d v="2017-12-01T00:00:00"/>
    <n v="2017"/>
    <x v="2"/>
    <s v="F"/>
    <x v="3"/>
    <d v="1899-12-30T02:47:00"/>
    <m/>
    <m/>
    <n v="3"/>
    <n v="81"/>
    <n v="27"/>
    <n v="56.287671232876711"/>
  </r>
  <r>
    <n v="73"/>
    <x v="139"/>
    <s v="Défaite"/>
    <x v="2"/>
    <s v="Largo"/>
    <n v="45"/>
    <s v="Jan. 2018"/>
    <d v="2018-01-01T00:00:00"/>
    <n v="2018"/>
    <x v="22"/>
    <s v="Besm"/>
    <x v="3"/>
    <d v="1899-12-30T04:37:00"/>
    <m/>
    <m/>
    <n v="3"/>
    <n v="106"/>
    <n v="35.333333333333336"/>
    <n v="56.372602739726027"/>
  </r>
  <r>
    <n v="73"/>
    <x v="140"/>
    <s v="Garden Leave"/>
    <x v="2"/>
    <s v="Andantino"/>
    <n v="90"/>
    <s v="April 2018"/>
    <d v="2018-04-01T00:00:00"/>
    <n v="2018"/>
    <x v="0"/>
    <s v="C"/>
    <x v="3"/>
    <d v="1899-12-30T02:50:00"/>
    <m/>
    <m/>
    <n v="3"/>
    <n v="73"/>
    <n v="24.333333333333332"/>
    <n v="56.61917808219178"/>
  </r>
  <r>
    <n v="74"/>
    <x v="141"/>
    <s v="Sinfonia"/>
    <x v="2"/>
    <s v="Andante solenne"/>
    <n v="100"/>
    <s v="Mei 2018"/>
    <d v="2018-05-01T00:00:00"/>
    <n v="2018"/>
    <x v="0"/>
    <s v="F"/>
    <x v="3"/>
    <d v="1899-12-30T01:33:00"/>
    <m/>
    <m/>
    <n v="2"/>
    <n v="49"/>
    <n v="24.5"/>
    <n v="56.701369863013696"/>
  </r>
  <r>
    <n v="74"/>
    <x v="142"/>
    <s v="Sinfonia"/>
    <x v="19"/>
    <s v="Andante solenne"/>
    <n v="100"/>
    <s v="Juni 2018"/>
    <d v="2018-06-01T00:00:00"/>
    <n v="2018"/>
    <x v="0"/>
    <s v="F"/>
    <x v="3"/>
    <d v="1899-12-30T01:34:00"/>
    <m/>
    <m/>
    <n v="4"/>
    <n v="49"/>
    <n v="12.25"/>
    <n v="56.786301369863011"/>
  </r>
  <r>
    <n v="74"/>
    <x v="143"/>
    <s v="Sinfonia"/>
    <x v="6"/>
    <s v="Andante solenne"/>
    <n v="100"/>
    <s v="December 2021"/>
    <d v="2021-12-01T00:00:00"/>
    <n v="2021"/>
    <x v="0"/>
    <s v="F"/>
    <x v="3"/>
    <d v="1899-12-30T01:35:00"/>
    <m/>
    <m/>
    <n v="3"/>
    <n v="49"/>
    <n v="16.333333333333332"/>
    <n v="60.290410958904111"/>
  </r>
  <r>
    <n v="75"/>
    <x v="144"/>
    <s v="Rhapsodie"/>
    <x v="2"/>
    <s v="Moderato"/>
    <n v="80"/>
    <s v="Okt. 2018"/>
    <d v="2018-10-01T00:00:00"/>
    <n v="2018"/>
    <x v="0"/>
    <s v="D"/>
    <x v="3"/>
    <d v="1899-12-30T03:42:00"/>
    <m/>
    <m/>
    <n v="4"/>
    <n v="80"/>
    <n v="20"/>
    <n v="57.12054794520548"/>
  </r>
  <r>
    <n v="75"/>
    <x v="145"/>
    <s v="Wayfaring"/>
    <x v="19"/>
    <s v="Moderato"/>
    <n v="80"/>
    <s v="Dec. 2020"/>
    <d v="2020-12-01T00:00:00"/>
    <n v="2020"/>
    <x v="0"/>
    <s v="D"/>
    <x v="3"/>
    <d v="1899-12-30T03:06:00"/>
    <m/>
    <m/>
    <n v="5"/>
    <n v="80"/>
    <n v="16"/>
    <n v="59.290410958904111"/>
  </r>
  <r>
    <n v="76"/>
    <x v="146"/>
    <s v="Air"/>
    <x v="3"/>
    <s v="Andante"/>
    <n v="100"/>
    <s v="Febr. 2019"/>
    <d v="2019-02-01T00:00:00"/>
    <n v="2019"/>
    <x v="6"/>
    <s v="Dm"/>
    <x v="3"/>
    <d v="1899-12-30T04:00:00"/>
    <m/>
    <m/>
    <n v="7"/>
    <n v="108"/>
    <n v="15.428571428571429"/>
    <n v="57.457534246575342"/>
  </r>
  <r>
    <n v="77"/>
    <x v="147"/>
    <s v="Aurore"/>
    <x v="2"/>
    <s v="Andante tranquillo"/>
    <n v="100"/>
    <s v="Nov. 2019"/>
    <d v="2019-11-01T00:00:00"/>
    <n v="2019"/>
    <x v="23"/>
    <s v="Cm/G/Bm"/>
    <x v="3"/>
    <d v="1899-12-30T03:22:00"/>
    <m/>
    <m/>
    <n v="5"/>
    <n v="80"/>
    <n v="16"/>
    <n v="58.205479452054796"/>
  </r>
  <r>
    <n v="77"/>
    <x v="148"/>
    <s v="Lumière"/>
    <x v="2"/>
    <s v="Allegretto"/>
    <n v="140"/>
    <s v="Dec.2019"/>
    <d v="2019-12-01T00:00:00"/>
    <n v="2019"/>
    <x v="0"/>
    <s v="A"/>
    <x v="3"/>
    <d v="1899-12-30T01:33:00"/>
    <m/>
    <m/>
    <n v="3"/>
    <n v="52"/>
    <n v="17.333333333333332"/>
    <n v="58.287671232876711"/>
  </r>
  <r>
    <n v="77"/>
    <x v="149"/>
    <s v="Crépuscule"/>
    <x v="2"/>
    <s v="Andante"/>
    <n v="80"/>
    <s v="Maart 2020"/>
    <d v="2020-03-01T00:00:00"/>
    <n v="2020"/>
    <x v="0"/>
    <s v="Am"/>
    <x v="3"/>
    <d v="1899-12-30T03:03:00"/>
    <m/>
    <m/>
    <n v="4"/>
    <n v="80"/>
    <n v="20"/>
    <n v="58.536986301369865"/>
  </r>
  <r>
    <n v="77"/>
    <x v="150"/>
    <s v="Lumière"/>
    <x v="1"/>
    <s v="Allegretto"/>
    <n v="140"/>
    <s v="Jan. 2020"/>
    <d v="2020-01-01T00:00:00"/>
    <n v="2020"/>
    <x v="0"/>
    <s v="Bes"/>
    <x v="3"/>
    <d v="1899-12-30T01:33:00"/>
    <m/>
    <m/>
    <n v="3"/>
    <n v="52"/>
    <n v="17.333333333333332"/>
    <n v="58.372602739726027"/>
  </r>
  <r>
    <n v="77"/>
    <x v="151"/>
    <s v="Aurore"/>
    <x v="6"/>
    <s v="Andante tranquillo"/>
    <n v="100"/>
    <s v="Mei 2021"/>
    <d v="2021-05-01T00:00:00"/>
    <n v="2021"/>
    <x v="0"/>
    <s v="Cm/G/Bm"/>
    <x v="3"/>
    <d v="1899-12-30T03:15:00"/>
    <m/>
    <m/>
    <n v="8"/>
    <n v="80"/>
    <n v="10"/>
    <n v="59.704109589041096"/>
  </r>
  <r>
    <n v="77"/>
    <x v="152"/>
    <s v="Lumière"/>
    <x v="6"/>
    <s v="Allegretto"/>
    <n v="140"/>
    <s v="Febr 2021"/>
    <d v="2021-02-01T00:00:00"/>
    <n v="2021"/>
    <x v="0"/>
    <s v="A"/>
    <x v="3"/>
    <d v="1899-12-30T01:42:00"/>
    <m/>
    <m/>
    <n v="13"/>
    <n v="52"/>
    <n v="4"/>
    <n v="59.460273972602742"/>
  </r>
  <r>
    <n v="77"/>
    <x v="153"/>
    <s v="Crépuscule"/>
    <x v="6"/>
    <s v="Andante"/>
    <n v="80"/>
    <s v="Mei 2021"/>
    <d v="2021-05-01T00:00:00"/>
    <n v="2021"/>
    <x v="0"/>
    <s v="Am"/>
    <x v="3"/>
    <d v="1899-12-30T03:01:00"/>
    <m/>
    <m/>
    <n v="6"/>
    <n v="80"/>
    <n v="13.333333333333334"/>
    <n v="59.704109589041096"/>
  </r>
  <r>
    <n v="77"/>
    <x v="154"/>
    <s v="Jour à la Plage"/>
    <x v="6"/>
    <s v="div."/>
    <s v="div."/>
    <s v="Mei 2021"/>
    <d v="2021-05-01T00:00:00"/>
    <n v="2021"/>
    <x v="0"/>
    <s v="div."/>
    <x v="3"/>
    <d v="1899-12-30T07:51:00"/>
    <m/>
    <m/>
    <n v="27"/>
    <n v="212"/>
    <n v="9.1111111111111125"/>
    <n v="59.704109589041096"/>
  </r>
  <r>
    <n v="78"/>
    <x v="155"/>
    <s v="Prélude"/>
    <x v="2"/>
    <s v="Allegro"/>
    <n v="80"/>
    <s v="Juli 2020"/>
    <d v="2020-07-01T00:00:00"/>
    <n v="2020"/>
    <x v="0"/>
    <s v="F"/>
    <x v="3"/>
    <d v="1899-12-30T00:55:00"/>
    <m/>
    <m/>
    <n v="2"/>
    <n v="32"/>
    <n v="16"/>
    <n v="58.871232876712327"/>
  </r>
  <r>
    <n v="78"/>
    <x v="156"/>
    <s v="Sarabande"/>
    <x v="2"/>
    <s v="Largo"/>
    <n v="50"/>
    <s v="Mei 2020"/>
    <d v="2020-05-01T00:00:00"/>
    <n v="2020"/>
    <x v="0"/>
    <s v="C"/>
    <x v="3"/>
    <d v="1899-12-30T02:28:00"/>
    <m/>
    <m/>
    <n v="3"/>
    <n v="72"/>
    <n v="24"/>
    <n v="58.704109589041096"/>
  </r>
  <r>
    <n v="78"/>
    <x v="157"/>
    <s v="Gigue"/>
    <x v="2"/>
    <s v="Andantino"/>
    <n v="75"/>
    <s v="Mei 2020"/>
    <d v="2020-05-01T00:00:00"/>
    <n v="2020"/>
    <x v="0"/>
    <s v="Em"/>
    <x v="3"/>
    <d v="1899-12-30T01:42:00"/>
    <m/>
    <m/>
    <n v="3"/>
    <n v="62"/>
    <n v="20.666666666666668"/>
    <n v="58.704109589041096"/>
  </r>
  <r>
    <n v="78"/>
    <x v="158"/>
    <s v="Prélude"/>
    <x v="1"/>
    <s v="Allegro"/>
    <n v="80"/>
    <s v="Juli 2020"/>
    <d v="2020-07-01T00:00:00"/>
    <n v="2020"/>
    <x v="0"/>
    <s v="F"/>
    <x v="3"/>
    <d v="1899-12-30T01:13:00"/>
    <m/>
    <m/>
    <n v="2"/>
    <n v="32"/>
    <n v="16"/>
    <n v="58.871232876712327"/>
  </r>
  <r>
    <n v="78"/>
    <x v="159"/>
    <s v="Sarabande"/>
    <x v="1"/>
    <s v="Largo"/>
    <n v="50"/>
    <s v="Juni 2020"/>
    <d v="2020-06-01T00:00:00"/>
    <n v="2020"/>
    <x v="0"/>
    <s v="C"/>
    <x v="3"/>
    <d v="1899-12-30T02:28:00"/>
    <m/>
    <m/>
    <n v="4"/>
    <n v="72"/>
    <n v="18"/>
    <n v="58.789041095890411"/>
  </r>
  <r>
    <n v="78"/>
    <x v="160"/>
    <s v="Gigue"/>
    <x v="1"/>
    <s v="Andantino"/>
    <n v="75"/>
    <s v="Juni 2020"/>
    <d v="2020-06-01T00:00:00"/>
    <n v="2020"/>
    <x v="0"/>
    <s v="Em"/>
    <x v="3"/>
    <d v="1899-12-30T01:42:00"/>
    <m/>
    <m/>
    <n v="4"/>
    <n v="62"/>
    <n v="15.5"/>
    <n v="58.789041095890411"/>
  </r>
  <r>
    <n v="78"/>
    <x v="161"/>
    <s v="Printemps"/>
    <x v="6"/>
    <s v="Allegro"/>
    <n v="80"/>
    <s v="Maart 2021"/>
    <d v="2021-03-01T00:00:00"/>
    <n v="2021"/>
    <x v="0"/>
    <s v="F"/>
    <x v="3"/>
    <d v="1899-12-30T00:52:00"/>
    <m/>
    <m/>
    <n v="6"/>
    <n v="33"/>
    <n v="5.5"/>
    <n v="59.536986301369865"/>
  </r>
  <r>
    <n v="78"/>
    <x v="162"/>
    <s v="Sarabande"/>
    <x v="6"/>
    <s v="Largo"/>
    <n v="75"/>
    <s v="Sept. 2021"/>
    <d v="2021-09-01T00:00:00"/>
    <n v="2021"/>
    <x v="0"/>
    <s v="C"/>
    <x v="3"/>
    <d v="1899-12-30T02:55:00"/>
    <m/>
    <m/>
    <n v="11"/>
    <n v="73"/>
    <n v="6.6363636363636367"/>
    <n v="60.041095890410958"/>
  </r>
  <r>
    <n v="79"/>
    <x v="163"/>
    <s v="Coeur Battant"/>
    <x v="2"/>
    <s v="Larghetto"/>
    <n v="55"/>
    <s v="Augustus 2020"/>
    <d v="2020-08-01T00:00:00"/>
    <n v="2020"/>
    <x v="0"/>
    <s v="Es"/>
    <x v="2"/>
    <d v="1899-12-30T04:08:00"/>
    <m/>
    <m/>
    <n v="3"/>
    <n v="65"/>
    <n v="21.666666666666668"/>
    <n v="58.956164383561642"/>
  </r>
  <r>
    <n v="79"/>
    <x v="164"/>
    <s v="Coeur Battant"/>
    <x v="6"/>
    <s v="Larghetto"/>
    <n v="55"/>
    <s v="Oktober 2020"/>
    <d v="2020-10-01T00:00:00"/>
    <n v="2020"/>
    <x v="0"/>
    <s v="Es"/>
    <x v="3"/>
    <d v="1899-12-30T03:51:00"/>
    <m/>
    <m/>
    <n v="16"/>
    <n v="65"/>
    <n v="4.0625"/>
    <n v="59.123287671232873"/>
  </r>
  <r>
    <n v="80"/>
    <x v="165"/>
    <s v="Panta rhei"/>
    <x v="5"/>
    <s v="Andante"/>
    <n v="75"/>
    <s v="Augustus 2020"/>
    <d v="2020-08-01T00:00:00"/>
    <n v="2020"/>
    <x v="24"/>
    <s v="D"/>
    <x v="3"/>
    <d v="1899-12-30T02:17:00"/>
    <m/>
    <m/>
    <n v="3"/>
    <n v="32"/>
    <n v="10.666666666666666"/>
    <n v="58.956164383561642"/>
  </r>
  <r>
    <n v="80"/>
    <x v="166"/>
    <s v="Die Brabo in Brussel"/>
    <x v="5"/>
    <s v="Marcato"/>
    <n v="110"/>
    <s v="Mei 2021"/>
    <d v="2021-05-01T00:00:00"/>
    <n v="2021"/>
    <x v="25"/>
    <s v="Fm"/>
    <x v="3"/>
    <d v="1899-12-30T00:35:00"/>
    <m/>
    <m/>
    <n v="2"/>
    <n v="17"/>
    <n v="8.5"/>
    <n v="59.704109589041096"/>
  </r>
  <r>
    <n v="80"/>
    <x v="167"/>
    <s v="Marie Curie kampioen"/>
    <x v="5"/>
    <s v="Moderato"/>
    <n v="110"/>
    <s v="Februari 2024"/>
    <d v="2024-02-01T00:00:00"/>
    <d v="1905-07-16T00:00:00"/>
    <x v="26"/>
    <s v="F"/>
    <x v="3"/>
    <d v="1899-12-30T01:12:00"/>
    <m/>
    <m/>
    <n v="2"/>
    <n v="30"/>
    <n v="15"/>
    <n v="62.460273972602742"/>
  </r>
  <r>
    <n v="81"/>
    <x v="168"/>
    <s v="Canon in Em"/>
    <x v="20"/>
    <s v="Largo"/>
    <n v="56"/>
    <s v="Februari 2021"/>
    <d v="2021-02-01T00:00:00"/>
    <n v="2021"/>
    <x v="0"/>
    <s v="Em"/>
    <x v="3"/>
    <d v="1899-12-30T02:24:00"/>
    <m/>
    <m/>
    <n v="4"/>
    <n v="33"/>
    <n v="8.25"/>
    <n v="59.460273972602742"/>
  </r>
  <r>
    <n v="82"/>
    <x v="169"/>
    <s v="Streets of Eindhoven"/>
    <x v="21"/>
    <s v="Vlot"/>
    <n v="200"/>
    <s v="Maart 2021"/>
    <d v="2021-03-01T00:00:00"/>
    <n v="2021"/>
    <x v="0"/>
    <s v="C"/>
    <x v="3"/>
    <d v="1899-12-30T01:50:00"/>
    <m/>
    <m/>
    <n v="17"/>
    <n v="82"/>
    <n v="4.8235294117647056"/>
    <n v="59.536986301369865"/>
  </r>
  <r>
    <n v="83"/>
    <x v="170"/>
    <s v="Bagatelle #1"/>
    <x v="2"/>
    <s v="Larghetto"/>
    <n v="60"/>
    <s v="April 2021"/>
    <d v="2021-04-01T00:00:00"/>
    <n v="2021"/>
    <x v="0"/>
    <s v="Gm"/>
    <x v="1"/>
    <d v="1899-12-30T02:17:00"/>
    <m/>
    <m/>
    <n v="2"/>
    <n v="65"/>
    <n v="32.5"/>
    <n v="59.62191780821918"/>
  </r>
  <r>
    <n v="83"/>
    <x v="171"/>
    <s v="Bagatelle #2"/>
    <x v="2"/>
    <s v="Andantino"/>
    <n v="115"/>
    <s v="April 2021"/>
    <d v="2021-04-01T00:00:00"/>
    <n v="2021"/>
    <x v="0"/>
    <s v="G"/>
    <x v="1"/>
    <d v="1899-12-30T01:50:00"/>
    <m/>
    <m/>
    <n v="3"/>
    <n v="66"/>
    <n v="22"/>
    <n v="59.62191780821918"/>
  </r>
  <r>
    <n v="83"/>
    <x v="172"/>
    <s v="Bagatelle #3"/>
    <x v="2"/>
    <s v="Moderato"/>
    <n v="80"/>
    <s v="Mei 2021"/>
    <d v="2021-05-01T00:00:00"/>
    <n v="2021"/>
    <x v="0"/>
    <s v="Em"/>
    <x v="1"/>
    <d v="1899-12-30T01:45:00"/>
    <m/>
    <m/>
    <n v="3"/>
    <n v="65"/>
    <n v="21.666666666666668"/>
    <n v="59.704109589041096"/>
  </r>
  <r>
    <n v="83"/>
    <x v="173"/>
    <s v="Bagatelle #4"/>
    <x v="2"/>
    <s v="Cantabile"/>
    <n v="50"/>
    <s v="Juli 2021"/>
    <d v="2021-07-01T00:00:00"/>
    <n v="2021"/>
    <x v="0"/>
    <s v="Des"/>
    <x v="1"/>
    <d v="1899-12-30T02:43:00"/>
    <m/>
    <m/>
    <n v="3"/>
    <n v="65"/>
    <n v="21.666666666666668"/>
    <n v="59.871232876712327"/>
  </r>
  <r>
    <n v="84"/>
    <x v="174"/>
    <s v="Sérénade Maternelle"/>
    <x v="6"/>
    <s v="Andante"/>
    <n v="80"/>
    <s v="April 2021"/>
    <d v="2021-04-01T00:00:00"/>
    <n v="2021"/>
    <x v="0"/>
    <s v="Em"/>
    <x v="1"/>
    <d v="1899-12-30T01:53:00"/>
    <m/>
    <m/>
    <n v="8"/>
    <n v="35"/>
    <n v="4.375"/>
    <n v="59.62191780821918"/>
  </r>
  <r>
    <n v="84"/>
    <x v="175"/>
    <s v="Hymne symphonique"/>
    <x v="10"/>
    <s v="Andante solemne"/>
    <n v="75"/>
    <s v="Juni 2021"/>
    <d v="2021-06-01T00:00:00"/>
    <n v="2021"/>
    <x v="0"/>
    <s v="G"/>
    <x v="3"/>
    <d v="1899-12-30T01:50:00"/>
    <m/>
    <m/>
    <n v="3"/>
    <n v="32"/>
    <n v="10.666666666666666"/>
    <n v="59.789041095890411"/>
  </r>
  <r>
    <n v="84"/>
    <x v="176"/>
    <s v="Tears of Steel"/>
    <x v="6"/>
    <m/>
    <n v="135"/>
    <s v="Juli 2021"/>
    <d v="2021-07-01T00:00:00"/>
    <n v="2021"/>
    <x v="0"/>
    <s v="Am"/>
    <x v="3"/>
    <d v="1899-12-30T01:28:00"/>
    <m/>
    <m/>
    <n v="8"/>
    <n v="43"/>
    <n v="5.375"/>
    <n v="59.871232876712327"/>
  </r>
  <r>
    <n v="84"/>
    <x v="177"/>
    <s v="Carpathians"/>
    <x v="6"/>
    <m/>
    <n v="82"/>
    <s v="Juli 2021"/>
    <d v="2021-07-01T00:00:00"/>
    <n v="2021"/>
    <x v="0"/>
    <s v="F"/>
    <x v="3"/>
    <d v="1899-12-30T02:50:00"/>
    <m/>
    <m/>
    <n v="9"/>
    <n v="79"/>
    <n v="8.7777777777777786"/>
    <n v="59.871232876712327"/>
  </r>
  <r>
    <n v="84"/>
    <x v="178"/>
    <s v="Volcano"/>
    <x v="6"/>
    <m/>
    <n v="120"/>
    <s v="Oktober 2021"/>
    <d v="2021-10-01T00:00:00"/>
    <n v="2021"/>
    <x v="0"/>
    <s v="F"/>
    <x v="3"/>
    <d v="1899-12-30T02:05:00"/>
    <m/>
    <m/>
    <n v="7"/>
    <n v="62"/>
    <n v="8.8571428571428577"/>
    <n v="60.123287671232873"/>
  </r>
  <r>
    <n v="84"/>
    <x v="179"/>
    <s v="The Lost Piano"/>
    <x v="6"/>
    <m/>
    <n v="100"/>
    <s v="Januari 2022"/>
    <d v="2022-01-01T00:00:00"/>
    <n v="2022"/>
    <x v="0"/>
    <s v="div."/>
    <x v="3"/>
    <d v="1899-12-30T03:46:00"/>
    <m/>
    <m/>
    <n v="12"/>
    <n v="108"/>
    <n v="9"/>
    <n v="60.375342465753427"/>
  </r>
  <r>
    <n v="84"/>
    <x v="180"/>
    <s v="Idylle"/>
    <x v="6"/>
    <m/>
    <n v="120"/>
    <s v="Januari 2022"/>
    <d v="2022-01-01T00:00:00"/>
    <n v="2022"/>
    <x v="0"/>
    <s v="Bes"/>
    <x v="3"/>
    <d v="1899-12-30T01:46:00"/>
    <m/>
    <m/>
    <n v="6"/>
    <n v="36"/>
    <n v="6"/>
    <n v="60.375342465753427"/>
  </r>
  <r>
    <n v="84"/>
    <x v="181"/>
    <s v="Valentine"/>
    <x v="6"/>
    <m/>
    <n v="55"/>
    <s v="Januari 2022"/>
    <d v="2022-01-01T00:00:00"/>
    <n v="2022"/>
    <x v="0"/>
    <s v="E"/>
    <x v="3"/>
    <d v="1899-12-30T01:51:00"/>
    <m/>
    <m/>
    <n v="10"/>
    <n v="47"/>
    <n v="4.7"/>
    <n v="60.375342465753427"/>
  </r>
  <r>
    <n v="84"/>
    <x v="182"/>
    <s v="Sprite Fright"/>
    <x v="6"/>
    <m/>
    <s v="div."/>
    <s v="Januari 2022"/>
    <d v="2022-01-01T00:00:00"/>
    <n v="2022"/>
    <x v="0"/>
    <s v="div."/>
    <x v="3"/>
    <d v="1899-12-30T03:12:00"/>
    <m/>
    <m/>
    <n v="7"/>
    <n v="59"/>
    <n v="8.4285714285714288"/>
    <n v="60.375342465753427"/>
  </r>
  <r>
    <n v="85"/>
    <x v="183"/>
    <s v="Meditation #1"/>
    <x v="6"/>
    <m/>
    <n v="100"/>
    <s v="Augustus 2021"/>
    <d v="2021-08-01T00:00:00"/>
    <n v="2021"/>
    <x v="0"/>
    <s v="Am"/>
    <x v="1"/>
    <d v="1899-12-30T02:01:00"/>
    <m/>
    <m/>
    <n v="9"/>
    <n v="57"/>
    <n v="6.333333333333333"/>
    <n v="59.956164383561642"/>
  </r>
  <r>
    <n v="85"/>
    <x v="184"/>
    <s v="Meditation #2"/>
    <x v="6"/>
    <m/>
    <n v="90"/>
    <s v="Augustus 2021"/>
    <d v="2021-08-01T00:00:00"/>
    <n v="2021"/>
    <x v="0"/>
    <s v="Am"/>
    <x v="1"/>
    <d v="1899-12-30T02:41:00"/>
    <m/>
    <m/>
    <n v="15"/>
    <n v="58"/>
    <n v="3.8666666666666667"/>
    <n v="59.956164383561642"/>
  </r>
  <r>
    <n v="85"/>
    <x v="185"/>
    <s v="Meditation #3"/>
    <x v="6"/>
    <m/>
    <n v="80"/>
    <s v="Augustus 2021"/>
    <d v="2021-08-01T00:00:00"/>
    <n v="2021"/>
    <x v="0"/>
    <s v="G"/>
    <x v="1"/>
    <d v="1899-12-30T03:35:00"/>
    <m/>
    <m/>
    <n v="9"/>
    <n v="70"/>
    <n v="7.7777777777777777"/>
    <n v="59.956164383561642"/>
  </r>
  <r>
    <n v="86"/>
    <x v="186"/>
    <s v="Alternances #1"/>
    <x v="6"/>
    <s v="Cantabile"/>
    <n v="50"/>
    <s v="Augustus 2021"/>
    <d v="2021-08-01T00:00:00"/>
    <n v="2021"/>
    <x v="0"/>
    <s v="Besm"/>
    <x v="3"/>
    <d v="1899-12-30T04:05:00"/>
    <m/>
    <m/>
    <n v="9"/>
    <n v="108"/>
    <n v="12"/>
    <n v="59.956164383561642"/>
  </r>
  <r>
    <n v="87"/>
    <x v="187"/>
    <s v="Arabesque #1 "/>
    <x v="2"/>
    <s v="Andantino con moto"/>
    <n v="100"/>
    <s v="Sept. 2021"/>
    <d v="2021-09-01T00:00:00"/>
    <n v="2021"/>
    <x v="0"/>
    <s v="Am"/>
    <x v="3"/>
    <d v="1899-12-30T02:59:00"/>
    <m/>
    <m/>
    <n v="4"/>
    <n v="90"/>
    <n v="22.5"/>
    <n v="60.041095890410958"/>
  </r>
  <r>
    <n v="88"/>
    <x v="188"/>
    <s v="Welkom bij Arianna"/>
    <x v="22"/>
    <m/>
    <n v="100"/>
    <s v="Nov. 2021"/>
    <d v="2021-11-01T00:00:00"/>
    <n v="2021"/>
    <x v="27"/>
    <s v="C"/>
    <x v="3"/>
    <d v="1899-12-30T00:43:00"/>
    <m/>
    <m/>
    <n v="2"/>
    <n v="17"/>
    <n v="8.5"/>
    <n v="60.208219178082189"/>
  </r>
  <r>
    <n v="88"/>
    <x v="189"/>
    <s v="Flowers for Men"/>
    <x v="22"/>
    <s v="Andante"/>
    <n v="50"/>
    <s v="Maart 2022"/>
    <d v="2022-03-01T00:00:00"/>
    <n v="2022"/>
    <x v="27"/>
    <s v="div."/>
    <x v="3"/>
    <d v="1899-12-30T02:10:00"/>
    <m/>
    <m/>
    <n v="6"/>
    <n v="52"/>
    <n v="8.6666666666666661"/>
    <n v="60.536986301369865"/>
  </r>
  <r>
    <n v="88"/>
    <x v="190"/>
    <s v="Bright light from a star afar"/>
    <x v="22"/>
    <s v="Moderato"/>
    <n v="60"/>
    <s v="September 2022"/>
    <d v="2022-09-01T00:00:00"/>
    <n v="2022"/>
    <x v="27"/>
    <s v="C"/>
    <x v="3"/>
    <d v="1899-12-30T02:28:00"/>
    <m/>
    <m/>
    <n v="8"/>
    <n v="72"/>
    <n v="9"/>
    <n v="61.041095890410958"/>
  </r>
  <r>
    <n v="88"/>
    <x v="191"/>
    <s v="Head up high, my friend"/>
    <x v="23"/>
    <s v="Exuberant"/>
    <n v="130"/>
    <s v="Maart 2023"/>
    <d v="2023-03-01T00:00:00"/>
    <n v="2023"/>
    <x v="0"/>
    <s v="Ab"/>
    <x v="3"/>
    <d v="1899-12-30T00:58:00"/>
    <m/>
    <m/>
    <n v="1"/>
    <n v="37"/>
    <n v="37"/>
    <n v="61.536986301369865"/>
  </r>
  <r>
    <n v="88"/>
    <x v="192"/>
    <s v="Amor's fire"/>
    <x v="22"/>
    <s v="Larghetto"/>
    <n v="40"/>
    <s v="April 2023"/>
    <d v="2023-04-01T00:00:00"/>
    <n v="2023"/>
    <x v="27"/>
    <s v="div."/>
    <x v="3"/>
    <d v="1899-12-30T02:45:00"/>
    <m/>
    <m/>
    <n v="12"/>
    <n v="62"/>
    <n v="5.166666666666667"/>
    <n v="61.62191780821918"/>
  </r>
  <r>
    <n v="89"/>
    <x v="193"/>
    <s v="Duetto"/>
    <x v="24"/>
    <m/>
    <n v="115"/>
    <s v="December 2021"/>
    <d v="2021-12-01T00:00:00"/>
    <n v="2021"/>
    <x v="0"/>
    <s v="D"/>
    <x v="3"/>
    <d v="1899-12-30T01:42:00"/>
    <m/>
    <m/>
    <n v="3"/>
    <n v="48"/>
    <n v="16"/>
    <n v="60.290410958904111"/>
  </r>
  <r>
    <n v="90"/>
    <x v="194"/>
    <s v="Solemnis I"/>
    <x v="6"/>
    <m/>
    <n v="100"/>
    <s v="Febr. 2022"/>
    <d v="2022-02-01T00:00:00"/>
    <n v="2022"/>
    <x v="0"/>
    <s v="Em"/>
    <x v="3"/>
    <d v="1899-12-30T02:02:00"/>
    <m/>
    <m/>
    <n v="8"/>
    <n v="32"/>
    <n v="4"/>
    <n v="60.460273972602742"/>
  </r>
  <r>
    <n v="90"/>
    <x v="195"/>
    <s v="Solemnis II"/>
    <x v="6"/>
    <m/>
    <n v="100"/>
    <s v="Febr. 2022"/>
    <d v="2022-02-01T00:00:00"/>
    <n v="2022"/>
    <x v="0"/>
    <s v="Em"/>
    <x v="3"/>
    <d v="1899-12-30T02:02:00"/>
    <m/>
    <m/>
    <n v="5"/>
    <n v="32"/>
    <n v="6.4"/>
    <n v="60.460273972602742"/>
  </r>
  <r>
    <n v="90"/>
    <x v="196"/>
    <s v="Solemnis III"/>
    <x v="6"/>
    <s v="Andante"/>
    <n v="115"/>
    <s v="Maart 2022"/>
    <d v="2022-03-01T00:00:00"/>
    <n v="2022"/>
    <x v="0"/>
    <s v="Em"/>
    <x v="3"/>
    <d v="1899-12-30T01:42:00"/>
    <m/>
    <m/>
    <n v="7"/>
    <n v="32"/>
    <n v="4.5714285714285712"/>
    <n v="60.536986301369865"/>
  </r>
  <r>
    <n v="91"/>
    <x v="197"/>
    <s v="Divertimento I"/>
    <x v="25"/>
    <s v="Andante"/>
    <n v="90"/>
    <s v="April 2022"/>
    <d v="2022-04-01T00:00:00"/>
    <n v="2022"/>
    <x v="0"/>
    <s v="F"/>
    <x v="3"/>
    <d v="1899-12-30T01:55:00"/>
    <m/>
    <m/>
    <n v="3"/>
    <n v="44"/>
    <n v="14.666666666666666"/>
    <n v="60.62191780821918"/>
  </r>
  <r>
    <n v="91"/>
    <x v="198"/>
    <s v="Divertimento II"/>
    <x v="2"/>
    <s v="Andantino"/>
    <n v="80"/>
    <s v="April 2022"/>
    <d v="2022-04-01T00:00:00"/>
    <n v="2022"/>
    <x v="0"/>
    <s v="F"/>
    <x v="3"/>
    <d v="1899-12-30T01:47:00"/>
    <m/>
    <m/>
    <n v="3"/>
    <n v="44"/>
    <n v="14.666666666666666"/>
    <n v="60.62191780821918"/>
  </r>
  <r>
    <n v="91"/>
    <x v="199"/>
    <s v="Divertimento III"/>
    <x v="2"/>
    <s v="Andantino"/>
    <n v="80"/>
    <s v="Juni 2022"/>
    <d v="2022-06-01T00:00:00"/>
    <n v="2022"/>
    <x v="0"/>
    <s v="F"/>
    <x v="3"/>
    <d v="1899-12-30T01:33:00"/>
    <m/>
    <m/>
    <n v="3"/>
    <n v="44"/>
    <n v="14.666666666666666"/>
    <n v="60.789041095890411"/>
  </r>
  <r>
    <n v="92"/>
    <x v="200"/>
    <s v="Avant dormir"/>
    <x v="6"/>
    <s v="Adagio"/>
    <n v="40"/>
    <s v="Juli 2022"/>
    <d v="2022-07-01T00:00:00"/>
    <n v="2022"/>
    <x v="0"/>
    <s v="C"/>
    <x v="1"/>
    <d v="1899-12-30T03:26:00"/>
    <m/>
    <m/>
    <n v="2"/>
    <n v="17"/>
    <n v="8.5"/>
    <n v="60.871232876712327"/>
  </r>
  <r>
    <n v="92"/>
    <x v="201"/>
    <s v="Avant dormir"/>
    <x v="22"/>
    <s v="Adagio"/>
    <n v="40"/>
    <s v="Juli 2022"/>
    <d v="2022-07-01T00:00:00"/>
    <n v="2022"/>
    <x v="0"/>
    <s v="C"/>
    <x v="1"/>
    <d v="1899-12-30T03:26:00"/>
    <m/>
    <m/>
    <n v="2"/>
    <n v="17"/>
    <n v="8.5"/>
    <n v="60.871232876712327"/>
  </r>
  <r>
    <n v="92"/>
    <x v="202"/>
    <s v="Avant dormir"/>
    <x v="26"/>
    <s v="Adagio"/>
    <n v="35"/>
    <s v="Juli 2022"/>
    <d v="2022-07-01T00:00:00"/>
    <n v="2022"/>
    <x v="0"/>
    <s v="C"/>
    <x v="1"/>
    <d v="1899-12-30T03:51:00"/>
    <m/>
    <m/>
    <n v="3"/>
    <n v="17"/>
    <n v="5.666666666666667"/>
    <n v="60.871232876712327"/>
  </r>
  <r>
    <n v="92"/>
    <x v="203"/>
    <s v="Avant dormir"/>
    <x v="27"/>
    <s v="Adagio"/>
    <n v="35"/>
    <s v="Juli 2022"/>
    <d v="2022-07-01T00:00:00"/>
    <n v="2022"/>
    <x v="0"/>
    <s v="C"/>
    <x v="1"/>
    <d v="1899-12-30T03:51:00"/>
    <m/>
    <m/>
    <n v="2"/>
    <n v="17"/>
    <n v="8.5"/>
    <n v="60.871232876712327"/>
  </r>
  <r>
    <n v="93"/>
    <x v="204"/>
    <s v="Lumière de la Ville"/>
    <x v="2"/>
    <s v="Andante"/>
    <n v="115"/>
    <s v="Augustus 2022"/>
    <d v="2022-08-01T00:00:00"/>
    <n v="2022"/>
    <x v="28"/>
    <s v="Fm"/>
    <x v="1"/>
    <d v="1899-12-30T02:38:00"/>
    <m/>
    <m/>
    <n v="2"/>
    <n v="49"/>
    <n v="24.5"/>
    <n v="60.956164383561642"/>
  </r>
  <r>
    <n v="93"/>
    <x v="205"/>
    <s v="Lumière de la Campagne"/>
    <x v="2"/>
    <s v="Andante"/>
    <n v="80"/>
    <s v="September 2022"/>
    <d v="2022-09-01T00:00:00"/>
    <n v="2022"/>
    <x v="28"/>
    <s v="A"/>
    <x v="1"/>
    <d v="1899-12-30T02:28:00"/>
    <m/>
    <m/>
    <n v="2"/>
    <n v="46"/>
    <n v="23"/>
    <n v="61.041095890410958"/>
  </r>
  <r>
    <n v="93"/>
    <x v="206"/>
    <s v="Lumière des Bougies"/>
    <x v="2"/>
    <s v="Larghetto"/>
    <n v="60"/>
    <s v="Augustus 2023"/>
    <d v="2023-08-01T00:00:00"/>
    <n v="2023"/>
    <x v="16"/>
    <s v="Dm"/>
    <x v="1"/>
    <d v="1899-12-30T03:16:00"/>
    <m/>
    <m/>
    <n v="3"/>
    <n v="47"/>
    <n v="15.666666666666666"/>
    <n v="61.956164383561642"/>
  </r>
  <r>
    <n v="94"/>
    <x v="207"/>
    <s v="the Shepherd and the Rider"/>
    <x v="6"/>
    <s v="Moderato"/>
    <n v="115"/>
    <s v="Augustus 2022"/>
    <d v="2022-08-01T00:00:00"/>
    <n v="2022"/>
    <x v="0"/>
    <s v="Gm"/>
    <x v="3"/>
    <d v="1899-12-30T01:30:00"/>
    <m/>
    <m/>
    <n v="8"/>
    <n v="45"/>
    <n v="5.625"/>
    <n v="60.956164383561642"/>
  </r>
  <r>
    <n v="94"/>
    <x v="208"/>
    <s v="Bridgerton"/>
    <x v="6"/>
    <m/>
    <s v="~120"/>
    <s v="Augustus 2022"/>
    <d v="2022-08-01T00:00:00"/>
    <n v="2022"/>
    <x v="0"/>
    <s v="div."/>
    <x v="3"/>
    <d v="1899-12-30T01:53:00"/>
    <m/>
    <m/>
    <n v="8"/>
    <n v="72"/>
    <n v="9"/>
    <n v="60.956164383561642"/>
  </r>
  <r>
    <n v="94"/>
    <x v="209"/>
    <s v="Spring"/>
    <x v="6"/>
    <m/>
    <s v="~120"/>
    <s v="Augustus 2022"/>
    <d v="2022-08-01T00:00:00"/>
    <n v="2022"/>
    <x v="0"/>
    <s v="div."/>
    <x v="3"/>
    <d v="1899-12-30T03:45:00"/>
    <m/>
    <m/>
    <n v="8"/>
    <n v="123"/>
    <n v="15.375"/>
    <n v="60.95616438356164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F86FB3E-90E9-4832-9069-57B26CF0EBAD}" name="PivotTable1" cacheId="1" applyNumberFormats="0" applyBorderFormats="0" applyFontFormats="0" applyPatternFormats="0" applyAlignmentFormats="0" applyWidthHeightFormats="1" dataCaption="Values" updatedVersion="7" minRefreshableVersion="3" useAutoFormatting="1" itemPrintTitles="1" createdVersion="6" indent="0" outline="1" outlineData="1" multipleFieldFilters="0">
  <location ref="A3:A4" firstHeaderRow="1" firstDataRow="1" firstDataCol="0"/>
  <pivotFields count="19">
    <pivotField numFmtId="1" showAll="0"/>
    <pivotField dataField="1" showAll="0"/>
    <pivotField showAll="0"/>
    <pivotField showAll="0"/>
    <pivotField showAll="0"/>
    <pivotField showAll="0"/>
    <pivotField showAll="0"/>
    <pivotField numFmtId="165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6" showAll="0"/>
  </pivotFields>
  <rowItems count="1">
    <i/>
  </rowItems>
  <colItems count="1">
    <i/>
  </colItems>
  <dataFields count="1">
    <dataField name="Sum of Opus" fld="1" baseField="2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C18930C-1145-4E8F-AF23-A63B849458A6}" name="PivotTable1" cacheId="1" applyNumberFormats="0" applyBorderFormats="0" applyFontFormats="0" applyPatternFormats="0" applyAlignmentFormats="0" applyWidthHeightFormats="1" dataCaption="Values" updatedVersion="7" minRefreshableVersion="3" useAutoFormatting="1" itemPrintTitles="1" createdVersion="6" indent="0" outline="1" outlineData="1" multipleFieldFilters="0">
  <location ref="A3:B133" firstHeaderRow="1" firstDataRow="1" firstDataCol="1"/>
  <pivotFields count="19">
    <pivotField numFmtId="1" showAll="0"/>
    <pivotField dataField="1" showAll="0"/>
    <pivotField showAll="0"/>
    <pivotField showAll="0"/>
    <pivotField axis="axisRow" showAll="0">
      <items count="45">
        <item x="19"/>
        <item x="38"/>
        <item x="23"/>
        <item x="5"/>
        <item x="10"/>
        <item x="37"/>
        <item x="21"/>
        <item x="34"/>
        <item x="8"/>
        <item x="1"/>
        <item x="6"/>
        <item x="9"/>
        <item x="33"/>
        <item x="31"/>
        <item x="13"/>
        <item x="28"/>
        <item x="40"/>
        <item x="3"/>
        <item x="15"/>
        <item x="27"/>
        <item x="12"/>
        <item x="35"/>
        <item x="0"/>
        <item x="30"/>
        <item x="7"/>
        <item x="39"/>
        <item x="2"/>
        <item x="24"/>
        <item x="4"/>
        <item x="29"/>
        <item x="16"/>
        <item x="17"/>
        <item x="25"/>
        <item x="14"/>
        <item x="20"/>
        <item x="11"/>
        <item x="32"/>
        <item x="36"/>
        <item x="18"/>
        <item x="22"/>
        <item x="26"/>
        <item x="41"/>
        <item x="42"/>
        <item x="43"/>
        <item t="default"/>
      </items>
    </pivotField>
    <pivotField axis="axisRow" showAll="0">
      <items count="23">
        <item x="20"/>
        <item x="19"/>
        <item x="5"/>
        <item x="10"/>
        <item x="12"/>
        <item x="13"/>
        <item x="15"/>
        <item x="11"/>
        <item x="7"/>
        <item x="18"/>
        <item x="4"/>
        <item x="6"/>
        <item x="2"/>
        <item x="16"/>
        <item x="1"/>
        <item x="3"/>
        <item x="17"/>
        <item x="8"/>
        <item x="14"/>
        <item x="21"/>
        <item x="9"/>
        <item x="0"/>
        <item t="default"/>
      </items>
    </pivotField>
    <pivotField showAll="0"/>
    <pivotField numFmtId="165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6" showAll="0"/>
  </pivotFields>
  <rowFields count="2">
    <field x="4"/>
    <field x="5"/>
  </rowFields>
  <rowItems count="130">
    <i>
      <x/>
    </i>
    <i r="1">
      <x v="21"/>
    </i>
    <i>
      <x v="1"/>
    </i>
    <i r="1">
      <x v="21"/>
    </i>
    <i>
      <x v="2"/>
    </i>
    <i r="1">
      <x/>
    </i>
    <i r="1">
      <x v="1"/>
    </i>
    <i r="1">
      <x v="21"/>
    </i>
    <i>
      <x v="3"/>
    </i>
    <i r="1">
      <x v="17"/>
    </i>
    <i r="1">
      <x v="21"/>
    </i>
    <i>
      <x v="4"/>
    </i>
    <i r="1">
      <x v="21"/>
    </i>
    <i>
      <x v="5"/>
    </i>
    <i r="1">
      <x v="8"/>
    </i>
    <i r="1">
      <x v="21"/>
    </i>
    <i>
      <x v="6"/>
    </i>
    <i r="1">
      <x v="21"/>
    </i>
    <i>
      <x v="7"/>
    </i>
    <i r="1">
      <x v="15"/>
    </i>
    <i r="1">
      <x v="21"/>
    </i>
    <i>
      <x v="8"/>
    </i>
    <i r="1">
      <x v="21"/>
    </i>
    <i>
      <x v="9"/>
    </i>
    <i r="1">
      <x v="3"/>
    </i>
    <i r="1">
      <x v="7"/>
    </i>
    <i r="1">
      <x v="8"/>
    </i>
    <i r="1">
      <x v="10"/>
    </i>
    <i r="1">
      <x v="11"/>
    </i>
    <i r="1">
      <x v="12"/>
    </i>
    <i r="1">
      <x v="13"/>
    </i>
    <i r="1">
      <x v="21"/>
    </i>
    <i>
      <x v="10"/>
    </i>
    <i r="1">
      <x v="21"/>
    </i>
    <i>
      <x v="11"/>
    </i>
    <i r="1">
      <x v="21"/>
    </i>
    <i>
      <x v="12"/>
    </i>
    <i r="1">
      <x v="21"/>
    </i>
    <i>
      <x v="13"/>
    </i>
    <i r="1">
      <x v="11"/>
    </i>
    <i r="1">
      <x v="21"/>
    </i>
    <i>
      <x v="14"/>
    </i>
    <i r="1">
      <x v="21"/>
    </i>
    <i>
      <x v="15"/>
    </i>
    <i r="1">
      <x v="21"/>
    </i>
    <i>
      <x v="16"/>
    </i>
    <i r="1">
      <x v="11"/>
    </i>
    <i>
      <x v="17"/>
    </i>
    <i r="1">
      <x v="7"/>
    </i>
    <i r="1">
      <x v="8"/>
    </i>
    <i r="1">
      <x v="10"/>
    </i>
    <i r="1">
      <x v="12"/>
    </i>
    <i r="1">
      <x v="13"/>
    </i>
    <i r="1">
      <x v="21"/>
    </i>
    <i>
      <x v="18"/>
    </i>
    <i r="1">
      <x v="3"/>
    </i>
    <i r="1">
      <x v="21"/>
    </i>
    <i>
      <x v="19"/>
    </i>
    <i r="1">
      <x v="20"/>
    </i>
    <i r="1">
      <x v="21"/>
    </i>
    <i>
      <x v="20"/>
    </i>
    <i r="1">
      <x v="21"/>
    </i>
    <i>
      <x v="21"/>
    </i>
    <i r="1">
      <x v="21"/>
    </i>
    <i>
      <x v="22"/>
    </i>
    <i r="1">
      <x v="4"/>
    </i>
    <i r="1">
      <x v="6"/>
    </i>
    <i r="1">
      <x v="21"/>
    </i>
    <i>
      <x v="23"/>
    </i>
    <i r="1">
      <x v="21"/>
    </i>
    <i>
      <x v="24"/>
    </i>
    <i r="1">
      <x v="2"/>
    </i>
    <i r="1">
      <x v="3"/>
    </i>
    <i r="1">
      <x v="5"/>
    </i>
    <i r="1">
      <x v="7"/>
    </i>
    <i r="1">
      <x v="21"/>
    </i>
    <i>
      <x v="25"/>
    </i>
    <i r="1">
      <x v="10"/>
    </i>
    <i>
      <x v="26"/>
    </i>
    <i r="1">
      <x v="21"/>
    </i>
    <i>
      <x v="27"/>
    </i>
    <i r="1">
      <x v="21"/>
    </i>
    <i>
      <x v="28"/>
    </i>
    <i r="1">
      <x v="6"/>
    </i>
    <i r="1">
      <x v="8"/>
    </i>
    <i r="1">
      <x v="13"/>
    </i>
    <i r="1">
      <x v="14"/>
    </i>
    <i r="1">
      <x v="21"/>
    </i>
    <i>
      <x v="29"/>
    </i>
    <i r="1">
      <x v="21"/>
    </i>
    <i>
      <x v="30"/>
    </i>
    <i r="1">
      <x v="21"/>
    </i>
    <i>
      <x v="31"/>
    </i>
    <i r="1">
      <x v="21"/>
    </i>
    <i>
      <x v="32"/>
    </i>
    <i r="1">
      <x v="21"/>
    </i>
    <i>
      <x v="33"/>
    </i>
    <i r="1">
      <x v="21"/>
    </i>
    <i>
      <x v="34"/>
    </i>
    <i r="1">
      <x v="21"/>
    </i>
    <i>
      <x v="35"/>
    </i>
    <i r="1">
      <x v="21"/>
    </i>
    <i>
      <x v="36"/>
    </i>
    <i r="1">
      <x v="21"/>
    </i>
    <i>
      <x v="37"/>
    </i>
    <i r="1">
      <x v="21"/>
    </i>
    <i>
      <x v="38"/>
    </i>
    <i r="1">
      <x v="18"/>
    </i>
    <i r="1">
      <x v="21"/>
    </i>
    <i>
      <x v="39"/>
    </i>
    <i r="1">
      <x v="4"/>
    </i>
    <i r="1">
      <x v="8"/>
    </i>
    <i r="1">
      <x v="9"/>
    </i>
    <i r="1">
      <x v="10"/>
    </i>
    <i r="1">
      <x v="11"/>
    </i>
    <i r="1">
      <x v="13"/>
    </i>
    <i r="1">
      <x v="14"/>
    </i>
    <i r="1">
      <x v="16"/>
    </i>
    <i r="1">
      <x v="19"/>
    </i>
    <i r="1">
      <x v="20"/>
    </i>
    <i r="1">
      <x v="21"/>
    </i>
    <i>
      <x v="40"/>
    </i>
    <i r="1">
      <x v="21"/>
    </i>
    <i>
      <x v="41"/>
    </i>
    <i r="1">
      <x v="12"/>
    </i>
    <i>
      <x v="42"/>
    </i>
    <i r="1">
      <x v="7"/>
    </i>
    <i>
      <x v="43"/>
    </i>
    <i r="1">
      <x v="11"/>
    </i>
    <i t="grand">
      <x/>
    </i>
  </rowItems>
  <colItems count="1">
    <i/>
  </colItems>
  <dataFields count="1">
    <dataField name="Count of Opus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Draaitabel1" cacheId="0" applyNumberFormats="0" applyBorderFormats="0" applyFontFormats="0" applyPatternFormats="0" applyAlignmentFormats="0" applyWidthHeightFormats="1" dataCaption="Waarden" updatedVersion="6" minRefreshableVersion="3" useAutoFormatting="1" itemPrintTitles="1" createdVersion="6" indent="0" outline="1" outlineData="1" multipleFieldFilters="0">
  <location ref="A3:B112" firstHeaderRow="1" firstDataRow="1" firstDataCol="1"/>
  <pivotFields count="17">
    <pivotField subtotalTop="0" showAll="0"/>
    <pivotField dataField="1" subtotalTop="0" showAll="0"/>
    <pivotField axis="axisRow" subtotalTop="0" showAll="0" sortType="ascending">
      <items count="109">
        <item x="36"/>
        <item x="79"/>
        <item x="97"/>
        <item x="41"/>
        <item x="103"/>
        <item x="5"/>
        <item x="1"/>
        <item x="3"/>
        <item x="104"/>
        <item x="67"/>
        <item x="90"/>
        <item x="28"/>
        <item x="85"/>
        <item x="68"/>
        <item x="33"/>
        <item x="50"/>
        <item x="27"/>
        <item x="59"/>
        <item x="35"/>
        <item x="94"/>
        <item x="76"/>
        <item x="72"/>
        <item x="106"/>
        <item x="30"/>
        <item x="37"/>
        <item x="6"/>
        <item x="99"/>
        <item x="69"/>
        <item x="91"/>
        <item x="4"/>
        <item x="92"/>
        <item x="15"/>
        <item x="77"/>
        <item x="56"/>
        <item x="75"/>
        <item x="23"/>
        <item x="58"/>
        <item x="100"/>
        <item x="98"/>
        <item x="45"/>
        <item x="2"/>
        <item x="95"/>
        <item x="53"/>
        <item x="54"/>
        <item x="55"/>
        <item x="74"/>
        <item x="34"/>
        <item x="19"/>
        <item x="52"/>
        <item x="83"/>
        <item x="31"/>
        <item x="44"/>
        <item x="16"/>
        <item x="32"/>
        <item x="13"/>
        <item x="49"/>
        <item x="105"/>
        <item x="78"/>
        <item x="39"/>
        <item x="38"/>
        <item x="40"/>
        <item x="64"/>
        <item x="65"/>
        <item x="66"/>
        <item x="82"/>
        <item x="22"/>
        <item x="57"/>
        <item x="12"/>
        <item x="42"/>
        <item x="96"/>
        <item x="26"/>
        <item x="14"/>
        <item x="88"/>
        <item x="89"/>
        <item x="46"/>
        <item x="48"/>
        <item x="73"/>
        <item x="71"/>
        <item x="63"/>
        <item x="81"/>
        <item x="62"/>
        <item x="84"/>
        <item x="102"/>
        <item x="61"/>
        <item x="0"/>
        <item x="11"/>
        <item x="101"/>
        <item x="18"/>
        <item x="7"/>
        <item x="8"/>
        <item x="9"/>
        <item x="21"/>
        <item x="60"/>
        <item x="87"/>
        <item x="86"/>
        <item x="29"/>
        <item x="20"/>
        <item x="17"/>
        <item x="51"/>
        <item x="24"/>
        <item x="80"/>
        <item x="93"/>
        <item x="70"/>
        <item x="10"/>
        <item x="25"/>
        <item x="43"/>
        <item x="47"/>
        <item x="107"/>
        <item t="default"/>
      </items>
    </pivotField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</pivotFields>
  <rowFields count="1">
    <field x="2"/>
  </rowFields>
  <rowItems count="10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 t="grand">
      <x/>
    </i>
  </rowItems>
  <colItems count="1">
    <i/>
  </colItems>
  <dataFields count="1">
    <dataField name="Aantal van Opus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PivotTable1" cacheId="2" applyNumberFormats="0" applyBorderFormats="0" applyFontFormats="0" applyPatternFormats="0" applyAlignmentFormats="0" applyWidthHeightFormats="1" dataCaption="Values" updatedVersion="8" minRefreshableVersion="3" showCalcMbrs="0" useAutoFormatting="1" itemPrintTitles="1" createdVersion="3" indent="0" outline="1" outlineData="1" multipleFieldFilters="0">
  <location ref="A4:B41" firstHeaderRow="1" firstDataRow="1" firstDataCol="1" rowPageCount="2" colPageCount="1"/>
  <pivotFields count="19">
    <pivotField numFmtId="1" showAll="0"/>
    <pivotField axis="axisRow" showAll="0">
      <items count="219">
        <item x="3"/>
        <item x="6"/>
        <item x="7"/>
        <item x="9"/>
        <item x="10"/>
        <item x="14"/>
        <item x="17"/>
        <item x="18"/>
        <item x="19"/>
        <item x="20"/>
        <item x="21"/>
        <item x="22"/>
        <item x="23"/>
        <item x="24"/>
        <item x="25"/>
        <item x="26"/>
        <item x="27"/>
        <item m="1" x="215"/>
        <item x="51"/>
        <item x="56"/>
        <item x="57"/>
        <item m="1" x="216"/>
        <item x="67"/>
        <item x="73"/>
        <item x="80"/>
        <item x="81"/>
        <item x="85"/>
        <item x="86"/>
        <item m="1" x="217"/>
        <item x="92"/>
        <item x="93"/>
        <item m="1" x="212"/>
        <item x="96"/>
        <item m="1" x="211"/>
        <item x="101"/>
        <item x="104"/>
        <item x="105"/>
        <item x="117"/>
        <item m="1" x="213"/>
        <item x="125"/>
        <item x="126"/>
        <item x="127"/>
        <item m="1" x="210"/>
        <item x="15"/>
        <item x="16"/>
        <item x="0"/>
        <item x="1"/>
        <item x="2"/>
        <item x="28"/>
        <item x="29"/>
        <item x="30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52"/>
        <item x="53"/>
        <item x="58"/>
        <item x="59"/>
        <item x="60"/>
        <item x="61"/>
        <item x="62"/>
        <item x="63"/>
        <item x="68"/>
        <item x="69"/>
        <item x="70"/>
        <item x="71"/>
        <item x="72"/>
        <item x="4"/>
        <item x="5"/>
        <item x="74"/>
        <item x="75"/>
        <item x="76"/>
        <item x="78"/>
        <item x="79"/>
        <item x="82"/>
        <item x="83"/>
        <item x="87"/>
        <item x="88"/>
        <item x="99"/>
        <item x="100"/>
        <item x="102"/>
        <item x="103"/>
        <item x="106"/>
        <item x="107"/>
        <item x="108"/>
        <item x="109"/>
        <item x="110"/>
        <item x="111"/>
        <item x="112"/>
        <item x="113"/>
        <item x="114"/>
        <item x="115"/>
        <item x="118"/>
        <item x="119"/>
        <item x="128"/>
        <item x="129"/>
        <item x="8"/>
        <item x="11"/>
        <item x="12"/>
        <item x="13"/>
        <item x="54"/>
        <item x="55"/>
        <item x="77"/>
        <item x="84"/>
        <item x="89"/>
        <item x="90"/>
        <item x="91"/>
        <item x="116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m="1" x="214"/>
        <item x="146"/>
        <item x="147"/>
        <item x="148"/>
        <item x="149"/>
        <item x="150"/>
        <item x="31"/>
        <item x="32"/>
        <item x="48"/>
        <item x="49"/>
        <item x="50"/>
        <item x="64"/>
        <item x="65"/>
        <item x="66"/>
        <item x="94"/>
        <item x="95"/>
        <item x="97"/>
        <item x="98"/>
        <item x="120"/>
        <item x="121"/>
        <item x="123"/>
        <item x="124"/>
        <item x="143"/>
        <item x="144"/>
        <item x="145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7"/>
        <item x="208"/>
        <item x="209"/>
        <item x="122"/>
        <item x="206"/>
        <item x="167"/>
        <item t="default"/>
      </items>
    </pivotField>
    <pivotField showAll="0"/>
    <pivotField axis="axisPage" multipleItemSelectionAllowed="1" showAll="0">
      <items count="31">
        <item x="0"/>
        <item x="18"/>
        <item x="3"/>
        <item x="1"/>
        <item x="16"/>
        <item x="4"/>
        <item x="12"/>
        <item h="1" m="1" x="29"/>
        <item x="15"/>
        <item x="17"/>
        <item x="7"/>
        <item x="9"/>
        <item x="2"/>
        <item x="14"/>
        <item x="5"/>
        <item x="13"/>
        <item x="19"/>
        <item h="1" m="1" x="28"/>
        <item x="6"/>
        <item x="8"/>
        <item x="10"/>
        <item x="11"/>
        <item x="20"/>
        <item x="21"/>
        <item x="22"/>
        <item x="23"/>
        <item x="24"/>
        <item x="25"/>
        <item x="26"/>
        <item x="27"/>
        <item t="default"/>
      </items>
    </pivotField>
    <pivotField showAll="0"/>
    <pivotField showAll="0"/>
    <pivotField showAll="0"/>
    <pivotField numFmtId="165" showAll="0"/>
    <pivotField showAll="0"/>
    <pivotField showAll="0"/>
    <pivotField showAll="0"/>
    <pivotField axis="axisPage" showAll="0" defaultSubtotal="0">
      <items count="5">
        <item x="0"/>
        <item x="2"/>
        <item x="3"/>
        <item x="1"/>
        <item m="1" x="4"/>
      </items>
    </pivotField>
    <pivotField showAll="0"/>
    <pivotField showAll="0"/>
    <pivotField showAll="0"/>
    <pivotField showAll="0"/>
    <pivotField dataField="1" showAll="0"/>
    <pivotField showAll="0"/>
    <pivotField numFmtId="166" showAll="0"/>
  </pivotFields>
  <rowFields count="1">
    <field x="1"/>
  </rowFields>
  <rowItems count="37">
    <i>
      <x/>
    </i>
    <i>
      <x v="9"/>
    </i>
    <i>
      <x v="12"/>
    </i>
    <i>
      <x v="15"/>
    </i>
    <i>
      <x v="30"/>
    </i>
    <i>
      <x v="32"/>
    </i>
    <i>
      <x v="34"/>
    </i>
    <i>
      <x v="41"/>
    </i>
    <i>
      <x v="43"/>
    </i>
    <i>
      <x v="79"/>
    </i>
    <i>
      <x v="87"/>
    </i>
    <i>
      <x v="96"/>
    </i>
    <i>
      <x v="100"/>
    </i>
    <i>
      <x v="103"/>
    </i>
    <i>
      <x v="105"/>
    </i>
    <i>
      <x v="112"/>
    </i>
    <i>
      <x v="119"/>
    </i>
    <i>
      <x v="126"/>
    </i>
    <i>
      <x v="152"/>
    </i>
    <i>
      <x v="153"/>
    </i>
    <i>
      <x v="154"/>
    </i>
    <i>
      <x v="176"/>
    </i>
    <i>
      <x v="177"/>
    </i>
    <i>
      <x v="178"/>
    </i>
    <i>
      <x v="179"/>
    </i>
    <i>
      <x v="180"/>
    </i>
    <i>
      <x v="189"/>
    </i>
    <i>
      <x v="190"/>
    </i>
    <i>
      <x v="191"/>
    </i>
    <i>
      <x v="206"/>
    </i>
    <i>
      <x v="207"/>
    </i>
    <i>
      <x v="208"/>
    </i>
    <i>
      <x v="209"/>
    </i>
    <i>
      <x v="210"/>
    </i>
    <i>
      <x v="211"/>
    </i>
    <i>
      <x v="216"/>
    </i>
    <i t="grand">
      <x/>
    </i>
  </rowItems>
  <colItems count="1">
    <i/>
  </colItems>
  <pageFields count="2">
    <pageField fld="3" hier="-1"/>
    <pageField fld="11" item="3" hier="-1"/>
  </pageFields>
  <dataFields count="1">
    <dataField name="Sum of #bars" fld="16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0000000}" name="PivotTable1" cacheId="2" dataOnRows="1" applyNumberFormats="0" applyBorderFormats="0" applyFontFormats="0" applyPatternFormats="0" applyAlignmentFormats="0" applyWidthHeightFormats="1" dataCaption="Data" updatedVersion="8" minRefreshableVersion="3" showMemberPropertyTips="0" useAutoFormatting="1" itemPrintTitles="1" createdVersion="3" indent="0" compact="0" compactData="0" gridDropZones="1" chartFormat="3">
  <location ref="A3:B33" firstHeaderRow="2" firstDataRow="2" firstDataCol="1"/>
  <pivotFields count="19">
    <pivotField compact="0" outline="0" showAll="0" includeNewItemsInFilter="1"/>
    <pivotField compact="0" outline="0" showAll="0" includeNewItemsInFilter="1"/>
    <pivotField compact="0" outline="0" showAll="0"/>
    <pivotField axis="axisRow" compact="0" outline="0" showAll="0" includeNewItemsInFilter="1" sortType="descending">
      <items count="31">
        <item x="0"/>
        <item x="18"/>
        <item x="3"/>
        <item x="1"/>
        <item x="16"/>
        <item x="4"/>
        <item x="12"/>
        <item m="1" x="29"/>
        <item x="15"/>
        <item x="17"/>
        <item x="7"/>
        <item x="9"/>
        <item x="2"/>
        <item x="14"/>
        <item x="5"/>
        <item x="13"/>
        <item x="19"/>
        <item m="1" x="28"/>
        <item x="6"/>
        <item x="8"/>
        <item x="10"/>
        <item x="11"/>
        <item x="20"/>
        <item x="21"/>
        <item x="22"/>
        <item x="23"/>
        <item x="24"/>
        <item x="25"/>
        <item x="26"/>
        <item x="27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/>
    <pivotField compact="0" outline="0" showAll="0"/>
    <pivotField compact="0" outline="0" showAll="0" includeNewItemsInFilter="1"/>
    <pivotField compact="0" outline="0" showAll="0" includeNewItemsInFilter="1"/>
    <pivotField compact="0" outline="0" showAll="0"/>
    <pivotField compact="0" outline="0" showAll="0" includeNewItemsInFilter="1"/>
    <pivotField compact="0" outline="0" showAll="0" includeNewItemsInFilter="1"/>
    <pivotField compact="0" outline="0" showAll="0" defaultSubtotal="0"/>
    <pivotField compact="0" outline="0" showAll="0"/>
    <pivotField compact="0" outline="0" showAll="0"/>
    <pivotField compact="0" outline="0" showAll="0"/>
    <pivotField dataField="1"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</pivotFields>
  <rowFields count="1">
    <field x="3"/>
  </rowFields>
  <rowItems count="29">
    <i>
      <x v="18"/>
    </i>
    <i>
      <x v="12"/>
    </i>
    <i>
      <x v="3"/>
    </i>
    <i>
      <x v="14"/>
    </i>
    <i>
      <x v="2"/>
    </i>
    <i>
      <x v="24"/>
    </i>
    <i>
      <x v="5"/>
    </i>
    <i>
      <x v="23"/>
    </i>
    <i>
      <x v="19"/>
    </i>
    <i>
      <x v="20"/>
    </i>
    <i>
      <x v="13"/>
    </i>
    <i>
      <x v="16"/>
    </i>
    <i>
      <x v="10"/>
    </i>
    <i>
      <x v="4"/>
    </i>
    <i>
      <x v="22"/>
    </i>
    <i>
      <x v="15"/>
    </i>
    <i>
      <x v="6"/>
    </i>
    <i>
      <x v="1"/>
    </i>
    <i>
      <x v="8"/>
    </i>
    <i>
      <x v="27"/>
    </i>
    <i>
      <x v="26"/>
    </i>
    <i>
      <x v="11"/>
    </i>
    <i>
      <x v="28"/>
    </i>
    <i>
      <x v="21"/>
    </i>
    <i>
      <x v="29"/>
    </i>
    <i>
      <x v="9"/>
    </i>
    <i>
      <x v="25"/>
    </i>
    <i>
      <x/>
    </i>
    <i t="grand">
      <x/>
    </i>
  </rowItems>
  <colItems count="1">
    <i/>
  </colItems>
  <dataFields count="1">
    <dataField name="Sum of #blz" fld="15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600-000000000000}" name="Draaitabel1" cacheId="0" applyNumberFormats="0" applyBorderFormats="0" applyFontFormats="0" applyPatternFormats="0" applyAlignmentFormats="0" applyWidthHeightFormats="1" dataCaption="Waarden" updatedVersion="6" minRefreshableVersion="3" useAutoFormatting="1" itemPrintTitles="1" createdVersion="6" indent="0" outline="1" outlineData="1" multipleFieldFilters="0" chartFormat="1">
  <location ref="A3:B44" firstHeaderRow="1" firstDataRow="1" firstDataCol="1"/>
  <pivotFields count="17">
    <pivotField subtotalTop="0" showAll="0"/>
    <pivotField dataField="1" subtotalTop="0" showAll="0"/>
    <pivotField subtotalTop="0" showAll="0"/>
    <pivotField subtotalTop="0" showAll="0"/>
    <pivotField axis="axisRow" subtotalTop="0" showAll="0" sortType="descending">
      <items count="41">
        <item x="19"/>
        <item x="36"/>
        <item x="22"/>
        <item x="5"/>
        <item x="10"/>
        <item x="35"/>
        <item x="21"/>
        <item x="32"/>
        <item x="8"/>
        <item x="1"/>
        <item x="6"/>
        <item x="9"/>
        <item x="31"/>
        <item x="13"/>
        <item x="26"/>
        <item x="3"/>
        <item x="15"/>
        <item x="25"/>
        <item x="12"/>
        <item x="33"/>
        <item x="0"/>
        <item x="28"/>
        <item x="7"/>
        <item x="37"/>
        <item x="2"/>
        <item x="23"/>
        <item x="4"/>
        <item x="27"/>
        <item x="16"/>
        <item x="17"/>
        <item x="24"/>
        <item x="14"/>
        <item x="20"/>
        <item x="11"/>
        <item x="30"/>
        <item x="34"/>
        <item x="18"/>
        <item x="39"/>
        <item x="29"/>
        <item x="38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</pivotFields>
  <rowFields count="1">
    <field x="4"/>
  </rowFields>
  <rowItems count="41">
    <i>
      <x v="9"/>
    </i>
    <i>
      <x v="26"/>
    </i>
    <i>
      <x v="3"/>
    </i>
    <i>
      <x v="2"/>
    </i>
    <i>
      <x v="15"/>
    </i>
    <i>
      <x/>
    </i>
    <i>
      <x v="20"/>
    </i>
    <i>
      <x v="4"/>
    </i>
    <i>
      <x v="23"/>
    </i>
    <i>
      <x v="38"/>
    </i>
    <i>
      <x v="32"/>
    </i>
    <i>
      <x v="11"/>
    </i>
    <i>
      <x v="34"/>
    </i>
    <i>
      <x v="27"/>
    </i>
    <i>
      <x v="29"/>
    </i>
    <i>
      <x v="28"/>
    </i>
    <i>
      <x v="7"/>
    </i>
    <i>
      <x v="24"/>
    </i>
    <i>
      <x v="22"/>
    </i>
    <i>
      <x v="5"/>
    </i>
    <i>
      <x v="30"/>
    </i>
    <i>
      <x v="35"/>
    </i>
    <i>
      <x v="1"/>
    </i>
    <i>
      <x v="12"/>
    </i>
    <i>
      <x v="21"/>
    </i>
    <i>
      <x v="33"/>
    </i>
    <i>
      <x v="13"/>
    </i>
    <i>
      <x v="14"/>
    </i>
    <i>
      <x v="10"/>
    </i>
    <i>
      <x v="31"/>
    </i>
    <i>
      <x v="6"/>
    </i>
    <i>
      <x v="8"/>
    </i>
    <i>
      <x v="25"/>
    </i>
    <i>
      <x v="16"/>
    </i>
    <i>
      <x v="36"/>
    </i>
    <i>
      <x v="17"/>
    </i>
    <i>
      <x v="39"/>
    </i>
    <i>
      <x v="18"/>
    </i>
    <i>
      <x v="19"/>
    </i>
    <i>
      <x v="37"/>
    </i>
    <i t="grand">
      <x/>
    </i>
  </rowItems>
  <colItems count="1">
    <i/>
  </colItems>
  <dataFields count="1">
    <dataField name="Aantal van Opus" fld="1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700-000000000000}" name="PivotTable2" cacheId="2" dataOnRows="1" applyNumberFormats="0" applyBorderFormats="0" applyFontFormats="0" applyPatternFormats="0" applyAlignmentFormats="0" applyWidthHeightFormats="1" dataCaption="Data" updatedVersion="8" minRefreshableVersion="3" showMemberPropertyTips="0" useAutoFormatting="1" itemPrintTitles="1" createdVersion="3" indent="0" compact="0" compactData="0" gridDropZones="1" chartFormat="1">
  <location ref="A3:B34" firstHeaderRow="2" firstDataRow="2" firstDataCol="1"/>
  <pivotFields count="19">
    <pivotField compact="0" numFmtId="1" outline="0" subtotalTop="0" showAll="0" includeNewItemsInFilter="1"/>
    <pivotField compact="0" outline="0" subtotalTop="0" showAll="0" includeNewItemsInFilter="1"/>
    <pivotField compact="0" outline="0" showAll="0"/>
    <pivotField compact="0" outline="0" subtotalTop="0" showAll="0" includeNewItemsInFilter="1"/>
    <pivotField compact="0" outline="0" showAll="0"/>
    <pivotField compact="0" outline="0" showAll="0"/>
    <pivotField compact="0" outline="0" subtotalTop="0" showAll="0" includeNewItemsInFilter="1"/>
    <pivotField compact="0" numFmtId="165" outline="0" subtotalTop="0" showAll="0" includeNewItemsInFilter="1"/>
    <pivotField compact="0" outline="0" showAll="0"/>
    <pivotField axis="axisRow" compact="0" outline="0" subtotalTop="0" showAll="0" includeNewItemsInFilter="1" sortType="descending" defaultSubtotal="0">
      <items count="29">
        <item x="14"/>
        <item x="13"/>
        <item x="7"/>
        <item x="6"/>
        <item x="19"/>
        <item x="20"/>
        <item x="16"/>
        <item x="2"/>
        <item x="18"/>
        <item x="15"/>
        <item x="9"/>
        <item x="4"/>
        <item x="1"/>
        <item x="11"/>
        <item x="3"/>
        <item x="5"/>
        <item x="8"/>
        <item x="17"/>
        <item x="10"/>
        <item x="12"/>
        <item sd="0" x="0"/>
        <item x="21"/>
        <item x="22"/>
        <item x="23"/>
        <item x="24"/>
        <item x="25"/>
        <item x="27"/>
        <item x="28"/>
        <item x="26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ubtotalTop="0" showAll="0" includeNewItemsInFilter="1"/>
    <pivotField compact="0" outline="0" showAll="0" defaultSubtotal="0"/>
    <pivotField compact="0" outline="0" showAll="0"/>
    <pivotField compact="0" outline="0" showAll="0"/>
    <pivotField compact="0" outline="0" showAll="0"/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compact="0" numFmtId="166" outline="0" subtotalTop="0" showAll="0" includeNewItemsInFilter="1"/>
  </pivotFields>
  <rowFields count="1">
    <field x="9"/>
  </rowFields>
  <rowItems count="30">
    <i>
      <x v="20"/>
    </i>
    <i>
      <x v="26"/>
    </i>
    <i>
      <x v="18"/>
    </i>
    <i>
      <x v="3"/>
    </i>
    <i>
      <x v="9"/>
    </i>
    <i>
      <x v="19"/>
    </i>
    <i>
      <x v="1"/>
    </i>
    <i>
      <x v="7"/>
    </i>
    <i>
      <x/>
    </i>
    <i>
      <x v="2"/>
    </i>
    <i>
      <x v="6"/>
    </i>
    <i>
      <x v="12"/>
    </i>
    <i>
      <x v="23"/>
    </i>
    <i>
      <x v="15"/>
    </i>
    <i>
      <x v="27"/>
    </i>
    <i>
      <x v="16"/>
    </i>
    <i>
      <x v="21"/>
    </i>
    <i>
      <x v="5"/>
    </i>
    <i>
      <x v="22"/>
    </i>
    <i>
      <x v="24"/>
    </i>
    <i>
      <x v="14"/>
    </i>
    <i>
      <x v="25"/>
    </i>
    <i>
      <x v="4"/>
    </i>
    <i>
      <x v="13"/>
    </i>
    <i>
      <x v="11"/>
    </i>
    <i>
      <x v="28"/>
    </i>
    <i>
      <x v="17"/>
    </i>
    <i>
      <x v="8"/>
    </i>
    <i>
      <x v="10"/>
    </i>
    <i t="grand">
      <x/>
    </i>
  </rowItems>
  <colItems count="1">
    <i/>
  </colItems>
  <dataFields count="1">
    <dataField name="Sum of #blz" fld="15" baseField="0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800-000000000000}" name="PivotTable2" cacheId="2" applyNumberFormats="0" applyBorderFormats="0" applyFontFormats="0" applyPatternFormats="0" applyAlignmentFormats="0" applyWidthHeightFormats="1" dataCaption="Data" updatedVersion="8" minRefreshableVersion="3" showMemberPropertyTips="0" useAutoFormatting="1" itemPrintTitles="1" createdVersion="3" indent="0" compact="0" compactData="0" gridDropZones="1">
  <location ref="A3:D146" firstHeaderRow="1" firstDataRow="2" firstDataCol="1" rowPageCount="1" colPageCount="1"/>
  <pivotFields count="19">
    <pivotField compact="0" outline="0" subtotalTop="0" showAll="0" includeNewItemsInFilter="1"/>
    <pivotField axis="axisRow" compact="0" outline="0" subtotalTop="0" showAll="0" includeNewItemsInFilter="1">
      <items count="219">
        <item x="3"/>
        <item x="6"/>
        <item x="7"/>
        <item x="9"/>
        <item x="10"/>
        <item x="14"/>
        <item x="17"/>
        <item x="18"/>
        <item x="19"/>
        <item x="20"/>
        <item x="21"/>
        <item x="22"/>
        <item x="23"/>
        <item x="24"/>
        <item x="25"/>
        <item x="26"/>
        <item x="27"/>
        <item m="1" x="215"/>
        <item x="51"/>
        <item x="56"/>
        <item x="57"/>
        <item m="1" x="216"/>
        <item x="67"/>
        <item x="73"/>
        <item x="80"/>
        <item x="81"/>
        <item x="85"/>
        <item x="86"/>
        <item m="1" x="217"/>
        <item x="92"/>
        <item x="93"/>
        <item m="1" x="212"/>
        <item x="96"/>
        <item m="1" x="211"/>
        <item x="101"/>
        <item x="104"/>
        <item x="105"/>
        <item x="117"/>
        <item m="1" x="213"/>
        <item x="125"/>
        <item x="126"/>
        <item x="127"/>
        <item m="1" x="210"/>
        <item x="15"/>
        <item x="16"/>
        <item x="0"/>
        <item x="1"/>
        <item x="2"/>
        <item x="28"/>
        <item x="29"/>
        <item x="30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52"/>
        <item x="53"/>
        <item x="58"/>
        <item x="59"/>
        <item x="60"/>
        <item x="61"/>
        <item x="62"/>
        <item x="63"/>
        <item x="68"/>
        <item x="69"/>
        <item x="70"/>
        <item x="71"/>
        <item x="72"/>
        <item x="4"/>
        <item x="5"/>
        <item x="74"/>
        <item x="75"/>
        <item x="76"/>
        <item x="78"/>
        <item x="79"/>
        <item x="82"/>
        <item x="83"/>
        <item x="87"/>
        <item x="88"/>
        <item x="99"/>
        <item x="100"/>
        <item x="102"/>
        <item x="103"/>
        <item x="106"/>
        <item x="107"/>
        <item x="108"/>
        <item x="109"/>
        <item x="110"/>
        <item x="111"/>
        <item x="112"/>
        <item x="113"/>
        <item x="114"/>
        <item x="115"/>
        <item x="118"/>
        <item x="119"/>
        <item x="128"/>
        <item x="129"/>
        <item x="8"/>
        <item x="11"/>
        <item x="12"/>
        <item x="13"/>
        <item x="54"/>
        <item x="55"/>
        <item x="77"/>
        <item x="84"/>
        <item x="89"/>
        <item x="90"/>
        <item x="91"/>
        <item x="116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m="1" x="214"/>
        <item x="146"/>
        <item x="147"/>
        <item x="148"/>
        <item x="149"/>
        <item x="150"/>
        <item x="31"/>
        <item x="32"/>
        <item x="48"/>
        <item x="49"/>
        <item x="50"/>
        <item x="64"/>
        <item x="65"/>
        <item x="66"/>
        <item x="94"/>
        <item x="95"/>
        <item x="97"/>
        <item x="98"/>
        <item x="120"/>
        <item x="121"/>
        <item x="123"/>
        <item x="124"/>
        <item x="143"/>
        <item x="144"/>
        <item x="145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7"/>
        <item x="208"/>
        <item x="209"/>
        <item x="122"/>
        <item x="206"/>
        <item x="167"/>
        <item t="default"/>
      </items>
    </pivotField>
    <pivotField compact="0" outline="0" showAll="0"/>
    <pivotField axis="axisPage" compact="0" outline="0" subtotalTop="0" multipleItemSelectionAllowed="1" showAll="0" includeNewItemsInFilter="1">
      <items count="31">
        <item h="1" x="0"/>
        <item h="1" x="18"/>
        <item h="1" x="3"/>
        <item h="1" x="1"/>
        <item h="1" x="16"/>
        <item h="1" x="4"/>
        <item h="1" x="12"/>
        <item h="1" m="1" x="29"/>
        <item h="1" x="15"/>
        <item h="1" x="17"/>
        <item x="7"/>
        <item h="1" x="9"/>
        <item x="2"/>
        <item h="1" x="14"/>
        <item h="1" x="5"/>
        <item x="13"/>
        <item x="19"/>
        <item m="1" x="28"/>
        <item x="6"/>
        <item x="8"/>
        <item x="10"/>
        <item x="11"/>
        <item x="20"/>
        <item x="21"/>
        <item x="22"/>
        <item x="23"/>
        <item x="24"/>
        <item x="25"/>
        <item x="26"/>
        <item x="27"/>
        <item t="default"/>
      </items>
    </pivotField>
    <pivotField compact="0" outline="0" showAll="0"/>
    <pivotField compact="0" outline="0" showAll="0"/>
    <pivotField compact="0" outline="0" subtotalTop="0" showAll="0" includeNewItemsInFilter="1"/>
    <pivotField compact="0" outline="0" subtotalTop="0" showAll="0" includeNewItemsInFilter="1"/>
    <pivotField compact="0" outline="0" showAll="0"/>
    <pivotField compact="0" outline="0" subtotalTop="0" showAll="0" includeNewItemsInFilter="1"/>
    <pivotField compact="0" outline="0" subtotalTop="0" showAll="0" includeNewItemsInFilter="1"/>
    <pivotField compact="0" outline="0" showAll="0" defaultSubtotal="0"/>
    <pivotField compact="0" outline="0" showAll="0"/>
    <pivotField compact="0" outline="0" showAll="0"/>
    <pivotField compact="0" outline="0" showAll="0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/>
  </pivotFields>
  <rowFields count="1">
    <field x="1"/>
  </rowFields>
  <rowItems count="142">
    <i>
      <x/>
    </i>
    <i>
      <x v="9"/>
    </i>
    <i>
      <x v="10"/>
    </i>
    <i>
      <x v="11"/>
    </i>
    <i>
      <x v="12"/>
    </i>
    <i>
      <x v="13"/>
    </i>
    <i>
      <x v="14"/>
    </i>
    <i>
      <x v="15"/>
    </i>
    <i>
      <x v="19"/>
    </i>
    <i>
      <x v="25"/>
    </i>
    <i>
      <x v="27"/>
    </i>
    <i>
      <x v="29"/>
    </i>
    <i>
      <x v="30"/>
    </i>
    <i>
      <x v="32"/>
    </i>
    <i>
      <x v="34"/>
    </i>
    <i>
      <x v="35"/>
    </i>
    <i>
      <x v="36"/>
    </i>
    <i>
      <x v="41"/>
    </i>
    <i>
      <x v="43"/>
    </i>
    <i>
      <x v="48"/>
    </i>
    <i>
      <x v="49"/>
    </i>
    <i>
      <x v="50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2"/>
    </i>
    <i>
      <x v="63"/>
    </i>
    <i>
      <x v="64"/>
    </i>
    <i>
      <x v="65"/>
    </i>
    <i>
      <x v="66"/>
    </i>
    <i>
      <x v="67"/>
    </i>
    <i>
      <x v="76"/>
    </i>
    <i>
      <x v="79"/>
    </i>
    <i>
      <x v="81"/>
    </i>
    <i>
      <x v="82"/>
    </i>
    <i>
      <x v="83"/>
    </i>
    <i>
      <x v="85"/>
    </i>
    <i>
      <x v="86"/>
    </i>
    <i>
      <x v="87"/>
    </i>
    <i>
      <x v="89"/>
    </i>
    <i>
      <x v="90"/>
    </i>
    <i>
      <x v="91"/>
    </i>
    <i>
      <x v="92"/>
    </i>
    <i>
      <x v="94"/>
    </i>
    <i>
      <x v="95"/>
    </i>
    <i>
      <x v="96"/>
    </i>
    <i>
      <x v="100"/>
    </i>
    <i>
      <x v="101"/>
    </i>
    <i>
      <x v="103"/>
    </i>
    <i>
      <x v="105"/>
    </i>
    <i>
      <x v="112"/>
    </i>
    <i>
      <x v="119"/>
    </i>
    <i>
      <x v="120"/>
    </i>
    <i>
      <x v="122"/>
    </i>
    <i>
      <x v="123"/>
    </i>
    <i>
      <x v="124"/>
    </i>
    <i>
      <x v="126"/>
    </i>
    <i>
      <x v="129"/>
    </i>
    <i>
      <x v="130"/>
    </i>
    <i>
      <x v="131"/>
    </i>
    <i>
      <x v="132"/>
    </i>
    <i>
      <x v="135"/>
    </i>
    <i>
      <x v="136"/>
    </i>
    <i>
      <x v="137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8"/>
    </i>
    <i>
      <x v="169"/>
    </i>
    <i>
      <x v="170"/>
    </i>
    <i>
      <x v="171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3" hier="-1"/>
  </pageFields>
  <dataFields count="3">
    <dataField name="Sum of #blz" fld="15" baseField="0" baseItem="0"/>
    <dataField name="Sum of #bars" fld="16" baseField="0" baseItem="0"/>
    <dataField name="Sum of bpp" fld="17" baseField="0" baseItem="0" numFmtId="166"/>
  </dataFields>
  <formats count="1">
    <format dxfId="0">
      <pivotArea outline="0" collapsedLevelsAreSubtotals="1" fieldPosition="0">
        <references count="1">
          <reference field="4294967294" count="1" selected="0">
            <x v="2"/>
          </reference>
        </references>
      </pivotArea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1FE3D39-760F-43A4-A9B1-367E49719419}" name="Tabel1" displayName="Tabel1" ref="A1:S267" totalsRowShown="0" headerRowDxfId="34" tableBorderDxfId="33">
  <autoFilter ref="A1:S267" xr:uid="{68B2282B-F133-4028-824E-9A956AAADF11}"/>
  <tableColumns count="19">
    <tableColumn id="1" xr3:uid="{B71CECAD-6AC1-4C96-A3EA-4D5F730B13B6}" name="Nr." dataDxfId="32"/>
    <tableColumn id="2" xr3:uid="{8DB946DD-12B0-4F17-B7B5-DD94046AD754}" name="Opus" dataDxfId="31"/>
    <tableColumn id="3" xr3:uid="{91C35092-BA52-49C5-99BF-28CC5C1122B5}" name="Sinfonietta Pastorale" dataDxfId="30"/>
    <tableColumn id="4" xr3:uid="{9F31CDCE-A11B-49D4-8B88-378401F0E931}" name="Bezetting" dataDxfId="29"/>
    <tableColumn id="5" xr3:uid="{E38040E7-D250-435B-8ED5-E0B828C4F8D3}" name="TempoAand" dataDxfId="28"/>
    <tableColumn id="18" xr3:uid="{8FBFD17E-F9E3-4811-BA8D-AA65C931F390}" name="bpm" dataDxfId="27"/>
    <tableColumn id="6" xr3:uid="{4A5A33C8-2215-439B-A186-EA067926D945}" name="Ontstaan" dataDxfId="26"/>
    <tableColumn id="7" xr3:uid="{FA6795EE-8C7E-466D-AE21-5C786C0F53B7}" name="Date" dataDxfId="25"/>
    <tableColumn id="20" xr3:uid="{DCD99549-157A-440C-99A9-F8E94BEEFDBF}" name="Jaar" dataDxfId="24"/>
    <tableColumn id="8" xr3:uid="{162D0036-FA72-4E8B-8F93-FC56B9AF9F41}" name="Opgedragen aan" dataDxfId="23"/>
    <tableColumn id="9" xr3:uid="{D162CE5D-471D-4F37-BE19-F841FB5ED368}" name="Toonsoort" dataDxfId="22"/>
    <tableColumn id="10" xr3:uid="{AEEBA1DE-768D-4ACA-BB41-6045CD614EC3}" name="ABCD" dataDxfId="21"/>
    <tableColumn id="11" xr3:uid="{02082642-99AB-48EA-8379-97B61BD03972}" name="Duur" dataDxfId="20"/>
    <tableColumn id="12" xr3:uid="{44151D88-731F-4EA3-ABF9-F4312909DBE4}" name="ABduur" dataDxfId="19"/>
    <tableColumn id="13" xr3:uid="{CF62D586-9A2E-4021-B22B-B8606053A8C4}" name="%" dataDxfId="18"/>
    <tableColumn id="14" xr3:uid="{A0BC285D-4236-4728-A0E4-D23BB486C834}" name="#blz" dataDxfId="17"/>
    <tableColumn id="15" xr3:uid="{C943C94A-5511-40FD-A74E-585D5598F393}" name="#bars" dataDxfId="16"/>
    <tableColumn id="16" xr3:uid="{468891C0-B580-4D79-BC1E-FD1662055143}" name="bpp" dataDxfId="15"/>
    <tableColumn id="17" xr3:uid="{F9AF1C30-C6FE-4C13-86D2-811E615DAAA9}" name="sep-61" dataDxfId="14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2E7AF1E-E75C-4821-96C5-4CB0EC5AF5DE}" name="Table2" displayName="Table2" ref="A1:I34" totalsRowShown="0" headerRowDxfId="13" headerRowBorderDxfId="12" tableBorderDxfId="11" totalsRowBorderDxfId="10">
  <autoFilter ref="A1:I34" xr:uid="{62F61113-8FF7-48B7-B70A-EE50D439CF83}"/>
  <tableColumns count="9">
    <tableColumn id="1" xr3:uid="{6E63AE84-6A67-4100-B260-8A447AF0B9E1}" name="#" dataDxfId="9"/>
    <tableColumn id="2" xr3:uid="{EE9C2175-0A4C-40CF-8728-775B20F5702F}" name="Naam " dataDxfId="8"/>
    <tableColumn id="3" xr3:uid="{7A3A5DFA-6E6F-41C9-BFDE-8BD445975C05}" name="Opus" dataDxfId="7"/>
    <tableColumn id="4" xr3:uid="{CF4FA032-BED6-4F5E-9951-23BCC108BF7D}" name="PublicDate" dataDxfId="6"/>
    <tableColumn id="5" xr3:uid="{2950E56D-F12B-4981-9429-66DDEFE4C7C1}" name="DaysBetween" dataDxfId="5"/>
    <tableColumn id="6" xr3:uid="{DCED4015-03F5-463E-8D3D-42322DD1B366}" name="08/11/2018" dataDxfId="4"/>
    <tableColumn id="7" xr3:uid="{9BCCC49F-BA9E-4A63-B901-AD4DE6B04662}" name="Weeks" dataDxfId="3"/>
    <tableColumn id="8" xr3:uid="{267D0BE3-264B-45BC-AD5F-98770C7FC04F}" name="PopIndex" dataDxfId="2"/>
    <tableColumn id="9" xr3:uid="{AEE78D80-20D4-4489-8DE6-317F6A2FF68B}" name="Downloads" dataDxfId="1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S269"/>
  <sheetViews>
    <sheetView tabSelected="1" zoomScaleNormal="100" workbookViewId="0">
      <pane xSplit="3" ySplit="1" topLeftCell="D233" activePane="bottomRight" state="frozen"/>
      <selection pane="topRight" activeCell="D1" sqref="D1"/>
      <selection pane="bottomLeft" activeCell="A2" sqref="A2"/>
      <selection pane="bottomRight" activeCell="K253" sqref="K253"/>
    </sheetView>
  </sheetViews>
  <sheetFormatPr defaultColWidth="9.140625" defaultRowHeight="12.75" x14ac:dyDescent="0.2"/>
  <cols>
    <col min="1" max="1" width="5.85546875" style="21" bestFit="1" customWidth="1"/>
    <col min="2" max="2" width="7.7109375" style="19" customWidth="1"/>
    <col min="3" max="3" width="27.28515625" style="13" customWidth="1"/>
    <col min="4" max="4" width="21.42578125" style="13" bestFit="1" customWidth="1"/>
    <col min="5" max="5" width="24.140625" style="13" bestFit="1" customWidth="1"/>
    <col min="6" max="6" width="7.28515625" style="21" bestFit="1" customWidth="1"/>
    <col min="7" max="7" width="14.7109375" style="20" customWidth="1"/>
    <col min="8" max="8" width="13.28515625" style="20" customWidth="1"/>
    <col min="9" max="9" width="5.7109375" style="96" customWidth="1"/>
    <col min="10" max="10" width="18" style="21" customWidth="1"/>
    <col min="11" max="11" width="12.140625" style="21" customWidth="1"/>
    <col min="12" max="13" width="10.28515625" style="21" customWidth="1"/>
    <col min="14" max="15" width="10.28515625" style="21" hidden="1" customWidth="1"/>
    <col min="16" max="16" width="9" style="21" bestFit="1" customWidth="1"/>
    <col min="17" max="17" width="9" style="21" customWidth="1"/>
    <col min="18" max="18" width="9.5703125" style="21" bestFit="1" customWidth="1"/>
    <col min="19" max="19" width="8.85546875" style="13" customWidth="1"/>
    <col min="20" max="16384" width="9.140625" style="13"/>
  </cols>
  <sheetData>
    <row r="1" spans="1:19" s="6" customFormat="1" x14ac:dyDescent="0.2">
      <c r="A1" s="53" t="s">
        <v>167</v>
      </c>
      <c r="B1" s="2" t="s">
        <v>0</v>
      </c>
      <c r="C1" s="3" t="s">
        <v>552</v>
      </c>
      <c r="D1" s="3" t="s">
        <v>2</v>
      </c>
      <c r="E1" s="3" t="s">
        <v>396</v>
      </c>
      <c r="F1" s="5" t="s">
        <v>567</v>
      </c>
      <c r="G1" s="4" t="s">
        <v>48</v>
      </c>
      <c r="H1" s="4" t="s">
        <v>168</v>
      </c>
      <c r="I1" s="95" t="s">
        <v>686</v>
      </c>
      <c r="J1" s="5" t="s">
        <v>184</v>
      </c>
      <c r="K1" s="5" t="s">
        <v>50</v>
      </c>
      <c r="L1" s="39" t="s">
        <v>354</v>
      </c>
      <c r="M1" s="39" t="s">
        <v>362</v>
      </c>
      <c r="N1" s="39" t="s">
        <v>367</v>
      </c>
      <c r="O1" s="39" t="s">
        <v>368</v>
      </c>
      <c r="P1" s="21" t="s">
        <v>222</v>
      </c>
      <c r="Q1" s="21" t="s">
        <v>306</v>
      </c>
      <c r="R1" s="21" t="s">
        <v>334</v>
      </c>
      <c r="S1" s="55" t="s">
        <v>466</v>
      </c>
    </row>
    <row r="2" spans="1:19" x14ac:dyDescent="0.2">
      <c r="A2" s="54">
        <v>1</v>
      </c>
      <c r="B2" s="8" t="s">
        <v>96</v>
      </c>
      <c r="C2" s="7" t="s">
        <v>3</v>
      </c>
      <c r="D2" s="7" t="s">
        <v>4</v>
      </c>
      <c r="E2" s="7" t="s">
        <v>26</v>
      </c>
      <c r="F2" s="11"/>
      <c r="G2" s="9" t="s">
        <v>52</v>
      </c>
      <c r="H2" s="10">
        <v>30317</v>
      </c>
      <c r="I2" s="11">
        <f>YEAR(Tabel1[[#This Row],[Date]])</f>
        <v>1983</v>
      </c>
      <c r="J2" s="11"/>
      <c r="K2" s="11" t="s">
        <v>51</v>
      </c>
      <c r="L2" s="40" t="s">
        <v>355</v>
      </c>
      <c r="M2" s="42">
        <v>5.2083333333333336E-2</v>
      </c>
      <c r="N2" s="42"/>
      <c r="O2" s="42"/>
      <c r="P2" s="11">
        <v>1</v>
      </c>
      <c r="Q2" s="11">
        <v>32</v>
      </c>
      <c r="R2" s="11">
        <f>Q2/P2</f>
        <v>32</v>
      </c>
      <c r="S2" s="56">
        <f t="shared" ref="S2:S33" si="0">(H2-S$1)/365</f>
        <v>21.347945205479451</v>
      </c>
    </row>
    <row r="3" spans="1:19" x14ac:dyDescent="0.2">
      <c r="A3" s="54">
        <v>1</v>
      </c>
      <c r="B3" s="8" t="s">
        <v>97</v>
      </c>
      <c r="C3" s="7" t="s">
        <v>3</v>
      </c>
      <c r="D3" s="7" t="s">
        <v>5</v>
      </c>
      <c r="E3" s="7" t="s">
        <v>26</v>
      </c>
      <c r="F3" s="11"/>
      <c r="G3" s="9" t="s">
        <v>52</v>
      </c>
      <c r="H3" s="10">
        <v>30317</v>
      </c>
      <c r="I3" s="11">
        <f>YEAR(Tabel1[[#This Row],[Date]])</f>
        <v>1983</v>
      </c>
      <c r="J3" s="11"/>
      <c r="K3" s="11" t="s">
        <v>53</v>
      </c>
      <c r="L3" s="40" t="s">
        <v>355</v>
      </c>
      <c r="M3" s="42">
        <v>5.1388888888888894E-2</v>
      </c>
      <c r="N3" s="42"/>
      <c r="O3" s="42"/>
      <c r="P3" s="11">
        <v>2</v>
      </c>
      <c r="Q3" s="11">
        <v>32</v>
      </c>
      <c r="R3" s="11">
        <f>Q3/P3</f>
        <v>16</v>
      </c>
      <c r="S3" s="56">
        <f t="shared" si="0"/>
        <v>21.347945205479451</v>
      </c>
    </row>
    <row r="4" spans="1:19" x14ac:dyDescent="0.2">
      <c r="A4" s="54">
        <v>1</v>
      </c>
      <c r="B4" s="8" t="s">
        <v>98</v>
      </c>
      <c r="C4" s="7" t="s">
        <v>3</v>
      </c>
      <c r="D4" s="7" t="s">
        <v>5</v>
      </c>
      <c r="E4" s="7" t="s">
        <v>26</v>
      </c>
      <c r="F4" s="11"/>
      <c r="G4" s="9" t="s">
        <v>52</v>
      </c>
      <c r="H4" s="10">
        <v>30317</v>
      </c>
      <c r="I4" s="11">
        <f>YEAR(Tabel1[[#This Row],[Date]])</f>
        <v>1983</v>
      </c>
      <c r="J4" s="11"/>
      <c r="K4" s="11" t="s">
        <v>54</v>
      </c>
      <c r="L4" s="40" t="s">
        <v>355</v>
      </c>
      <c r="M4" s="42">
        <v>5.486111111111111E-2</v>
      </c>
      <c r="N4" s="42"/>
      <c r="O4" s="42"/>
      <c r="P4" s="11">
        <v>1</v>
      </c>
      <c r="Q4" s="11">
        <v>32</v>
      </c>
      <c r="R4" s="11">
        <f>Q4/P4</f>
        <v>32</v>
      </c>
      <c r="S4" s="56">
        <f t="shared" si="0"/>
        <v>21.347945205479451</v>
      </c>
    </row>
    <row r="5" spans="1:19" x14ac:dyDescent="0.2">
      <c r="A5" s="54">
        <f>B5</f>
        <v>2</v>
      </c>
      <c r="B5" s="8">
        <v>2</v>
      </c>
      <c r="C5" s="7" t="s">
        <v>6</v>
      </c>
      <c r="D5" s="7" t="s">
        <v>7</v>
      </c>
      <c r="E5" s="7" t="str">
        <f>C5</f>
        <v>Andante</v>
      </c>
      <c r="F5" s="11"/>
      <c r="G5" s="9" t="s">
        <v>56</v>
      </c>
      <c r="H5" s="10">
        <v>31048</v>
      </c>
      <c r="I5" s="11">
        <f>YEAR(Tabel1[[#This Row],[Date]])</f>
        <v>1985</v>
      </c>
      <c r="J5" s="14" t="s">
        <v>185</v>
      </c>
      <c r="K5" s="11" t="s">
        <v>55</v>
      </c>
      <c r="L5" s="11" t="s">
        <v>356</v>
      </c>
      <c r="M5" s="60">
        <v>4.2361111111111106E-2</v>
      </c>
      <c r="N5" s="42">
        <v>8.3333333333333329E-2</v>
      </c>
      <c r="O5" s="43">
        <f>(N5-M5)/M5</f>
        <v>0.96721311475409844</v>
      </c>
      <c r="P5" s="11">
        <v>1</v>
      </c>
      <c r="Q5" s="11">
        <v>32</v>
      </c>
      <c r="R5" s="11">
        <f>Q5/P5</f>
        <v>32</v>
      </c>
      <c r="S5" s="56">
        <f t="shared" si="0"/>
        <v>23.350684931506848</v>
      </c>
    </row>
    <row r="6" spans="1:19" x14ac:dyDescent="0.2">
      <c r="A6" s="54">
        <v>3</v>
      </c>
      <c r="B6" s="8" t="s">
        <v>332</v>
      </c>
      <c r="C6" s="7" t="s">
        <v>8</v>
      </c>
      <c r="D6" s="7" t="s">
        <v>7</v>
      </c>
      <c r="E6" s="7" t="s">
        <v>399</v>
      </c>
      <c r="F6" s="11"/>
      <c r="G6" s="9" t="s">
        <v>58</v>
      </c>
      <c r="H6" s="10">
        <v>31229</v>
      </c>
      <c r="I6" s="11">
        <f>YEAR(Tabel1[[#This Row],[Date]])</f>
        <v>1985</v>
      </c>
      <c r="J6" s="14" t="s">
        <v>216</v>
      </c>
      <c r="K6" s="11" t="s">
        <v>57</v>
      </c>
      <c r="L6" s="11" t="s">
        <v>356</v>
      </c>
      <c r="M6" s="60">
        <v>5.9027777777777783E-2</v>
      </c>
      <c r="N6" s="42">
        <v>7.2916666666666671E-2</v>
      </c>
      <c r="O6" s="43">
        <f>(N6-M6)/M6</f>
        <v>0.23529411764705879</v>
      </c>
      <c r="P6" s="11">
        <v>1</v>
      </c>
      <c r="Q6" s="11">
        <v>33</v>
      </c>
      <c r="R6" s="11">
        <f t="shared" ref="R6:R86" si="1">Q6/P6</f>
        <v>33</v>
      </c>
      <c r="S6" s="56">
        <f t="shared" si="0"/>
        <v>23.846575342465755</v>
      </c>
    </row>
    <row r="7" spans="1:19" x14ac:dyDescent="0.2">
      <c r="A7" s="54">
        <v>3</v>
      </c>
      <c r="B7" s="8" t="s">
        <v>333</v>
      </c>
      <c r="C7" s="7" t="s">
        <v>8</v>
      </c>
      <c r="D7" s="7" t="s">
        <v>280</v>
      </c>
      <c r="E7" s="7" t="s">
        <v>399</v>
      </c>
      <c r="F7" s="11"/>
      <c r="G7" s="9" t="s">
        <v>331</v>
      </c>
      <c r="H7" s="10">
        <v>42430</v>
      </c>
      <c r="I7" s="11">
        <f>YEAR(Tabel1[[#This Row],[Date]])</f>
        <v>2016</v>
      </c>
      <c r="J7" s="14"/>
      <c r="K7" s="11" t="s">
        <v>57</v>
      </c>
      <c r="L7" s="40" t="s">
        <v>355</v>
      </c>
      <c r="M7" s="60">
        <v>5.9027777777777783E-2</v>
      </c>
      <c r="N7" s="42"/>
      <c r="O7" s="42"/>
      <c r="P7" s="11">
        <v>2</v>
      </c>
      <c r="Q7" s="11">
        <v>33</v>
      </c>
      <c r="R7" s="11">
        <f t="shared" si="1"/>
        <v>16.5</v>
      </c>
      <c r="S7" s="56">
        <f t="shared" si="0"/>
        <v>54.534246575342465</v>
      </c>
    </row>
    <row r="8" spans="1:19" x14ac:dyDescent="0.2">
      <c r="A8" s="54">
        <f>B8</f>
        <v>4</v>
      </c>
      <c r="B8" s="8">
        <v>4</v>
      </c>
      <c r="C8" s="7" t="s">
        <v>6</v>
      </c>
      <c r="D8" s="7" t="s">
        <v>5</v>
      </c>
      <c r="E8" s="7" t="str">
        <f>C8</f>
        <v>Andante</v>
      </c>
      <c r="F8" s="11"/>
      <c r="G8" s="9" t="s">
        <v>59</v>
      </c>
      <c r="H8" s="10">
        <v>31291</v>
      </c>
      <c r="I8" s="11">
        <f>YEAR(Tabel1[[#This Row],[Date]])</f>
        <v>1985</v>
      </c>
      <c r="J8" s="11"/>
      <c r="K8" s="11" t="s">
        <v>55</v>
      </c>
      <c r="L8" s="40" t="s">
        <v>355</v>
      </c>
      <c r="M8" s="60">
        <v>6.5972222222222224E-2</v>
      </c>
      <c r="N8" s="42"/>
      <c r="O8" s="42"/>
      <c r="P8" s="11">
        <v>2</v>
      </c>
      <c r="Q8" s="11">
        <v>32</v>
      </c>
      <c r="R8" s="11">
        <f t="shared" si="1"/>
        <v>16</v>
      </c>
      <c r="S8" s="56">
        <f t="shared" si="0"/>
        <v>24.016438356164382</v>
      </c>
    </row>
    <row r="9" spans="1:19" x14ac:dyDescent="0.2">
      <c r="A9" s="54">
        <f>B9</f>
        <v>5</v>
      </c>
      <c r="B9" s="8">
        <v>5</v>
      </c>
      <c r="C9" s="7" t="s">
        <v>9</v>
      </c>
      <c r="D9" s="7" t="s">
        <v>5</v>
      </c>
      <c r="E9" s="7" t="s">
        <v>9</v>
      </c>
      <c r="F9" s="11"/>
      <c r="G9" s="9" t="s">
        <v>59</v>
      </c>
      <c r="H9" s="10">
        <v>31291</v>
      </c>
      <c r="I9" s="11">
        <f>YEAR(Tabel1[[#This Row],[Date]])</f>
        <v>1985</v>
      </c>
      <c r="J9" s="11"/>
      <c r="K9" s="11" t="s">
        <v>60</v>
      </c>
      <c r="L9" s="40" t="s">
        <v>355</v>
      </c>
      <c r="M9" s="60">
        <v>8.819444444444445E-2</v>
      </c>
      <c r="N9" s="42"/>
      <c r="O9" s="42"/>
      <c r="P9" s="11">
        <v>2</v>
      </c>
      <c r="Q9" s="11">
        <v>43</v>
      </c>
      <c r="R9" s="11">
        <f t="shared" si="1"/>
        <v>21.5</v>
      </c>
      <c r="S9" s="56">
        <f t="shared" si="0"/>
        <v>24.016438356164382</v>
      </c>
    </row>
    <row r="10" spans="1:19" x14ac:dyDescent="0.2">
      <c r="A10" s="54">
        <v>6</v>
      </c>
      <c r="B10" s="8" t="s">
        <v>99</v>
      </c>
      <c r="C10" s="7" t="s">
        <v>61</v>
      </c>
      <c r="D10" s="7" t="s">
        <v>10</v>
      </c>
      <c r="E10" s="7" t="s">
        <v>403</v>
      </c>
      <c r="F10" s="11"/>
      <c r="G10" s="9" t="s">
        <v>372</v>
      </c>
      <c r="H10" s="10">
        <v>31321</v>
      </c>
      <c r="I10" s="11">
        <f>YEAR(Tabel1[[#This Row],[Date]])</f>
        <v>1985</v>
      </c>
      <c r="J10" s="11"/>
      <c r="K10" s="11" t="s">
        <v>62</v>
      </c>
      <c r="L10" s="40" t="s">
        <v>355</v>
      </c>
      <c r="M10" s="60">
        <v>6.25E-2</v>
      </c>
      <c r="N10" s="42"/>
      <c r="O10" s="42"/>
      <c r="P10" s="11">
        <v>7</v>
      </c>
      <c r="Q10" s="11">
        <v>57</v>
      </c>
      <c r="R10" s="12">
        <f t="shared" si="1"/>
        <v>8.1428571428571423</v>
      </c>
      <c r="S10" s="56">
        <f t="shared" si="0"/>
        <v>24.098630136986301</v>
      </c>
    </row>
    <row r="11" spans="1:19" x14ac:dyDescent="0.2">
      <c r="A11" s="54">
        <f>B11</f>
        <v>7</v>
      </c>
      <c r="B11" s="8">
        <v>7</v>
      </c>
      <c r="C11" s="7" t="s">
        <v>11</v>
      </c>
      <c r="D11" s="7" t="s">
        <v>5</v>
      </c>
      <c r="E11" s="7" t="str">
        <f>C11</f>
        <v>Allegretto</v>
      </c>
      <c r="F11" s="11"/>
      <c r="G11" s="9" t="s">
        <v>372</v>
      </c>
      <c r="H11" s="10">
        <v>31321</v>
      </c>
      <c r="I11" s="11">
        <f>YEAR(Tabel1[[#This Row],[Date]])</f>
        <v>1985</v>
      </c>
      <c r="J11" s="11"/>
      <c r="K11" s="11" t="s">
        <v>60</v>
      </c>
      <c r="L11" s="40" t="s">
        <v>355</v>
      </c>
      <c r="M11" s="60">
        <v>0.10486111111111111</v>
      </c>
      <c r="N11" s="42"/>
      <c r="O11" s="42"/>
      <c r="P11" s="11">
        <v>5</v>
      </c>
      <c r="Q11" s="11">
        <v>64</v>
      </c>
      <c r="R11" s="11">
        <f t="shared" si="1"/>
        <v>12.8</v>
      </c>
      <c r="S11" s="56">
        <f t="shared" si="0"/>
        <v>24.098630136986301</v>
      </c>
    </row>
    <row r="12" spans="1:19" x14ac:dyDescent="0.2">
      <c r="A12" s="54">
        <f>B12</f>
        <v>8</v>
      </c>
      <c r="B12" s="8">
        <v>8</v>
      </c>
      <c r="C12" s="7" t="s">
        <v>12</v>
      </c>
      <c r="D12" s="7" t="s">
        <v>13</v>
      </c>
      <c r="E12" s="7" t="s">
        <v>6</v>
      </c>
      <c r="F12" s="11"/>
      <c r="G12" s="9" t="s">
        <v>65</v>
      </c>
      <c r="H12" s="10">
        <v>31413</v>
      </c>
      <c r="I12" s="11">
        <f>YEAR(Tabel1[[#This Row],[Date]])</f>
        <v>1986</v>
      </c>
      <c r="J12" s="11"/>
      <c r="K12" s="11" t="s">
        <v>64</v>
      </c>
      <c r="L12" s="40" t="s">
        <v>355</v>
      </c>
      <c r="M12" s="60">
        <v>7.3611111111111113E-2</v>
      </c>
      <c r="N12" s="42"/>
      <c r="O12" s="42"/>
      <c r="P12" s="11">
        <v>2</v>
      </c>
      <c r="Q12" s="11">
        <v>32</v>
      </c>
      <c r="R12" s="11">
        <f t="shared" si="1"/>
        <v>16</v>
      </c>
      <c r="S12" s="56">
        <f t="shared" si="0"/>
        <v>24.350684931506848</v>
      </c>
    </row>
    <row r="13" spans="1:19" x14ac:dyDescent="0.2">
      <c r="A13" s="54">
        <v>9</v>
      </c>
      <c r="B13" s="8" t="s">
        <v>14</v>
      </c>
      <c r="C13" s="7" t="s">
        <v>15</v>
      </c>
      <c r="D13" s="7" t="s">
        <v>5</v>
      </c>
      <c r="E13" s="7" t="s">
        <v>400</v>
      </c>
      <c r="F13" s="11"/>
      <c r="G13" s="9" t="s">
        <v>66</v>
      </c>
      <c r="H13" s="10">
        <v>31444</v>
      </c>
      <c r="I13" s="11">
        <f>YEAR(Tabel1[[#This Row],[Date]])</f>
        <v>1986</v>
      </c>
      <c r="J13" s="11"/>
      <c r="K13" s="11" t="s">
        <v>54</v>
      </c>
      <c r="L13" s="40" t="s">
        <v>355</v>
      </c>
      <c r="M13" s="60">
        <v>0.11319444444444444</v>
      </c>
      <c r="N13" s="42"/>
      <c r="O13" s="42"/>
      <c r="P13" s="11">
        <v>5</v>
      </c>
      <c r="Q13" s="11">
        <v>72</v>
      </c>
      <c r="R13" s="11">
        <f t="shared" si="1"/>
        <v>14.4</v>
      </c>
      <c r="S13" s="56">
        <f t="shared" si="0"/>
        <v>24.435616438356163</v>
      </c>
    </row>
    <row r="14" spans="1:19" x14ac:dyDescent="0.2">
      <c r="A14" s="54">
        <v>9</v>
      </c>
      <c r="B14" s="8" t="s">
        <v>16</v>
      </c>
      <c r="C14" s="7" t="s">
        <v>17</v>
      </c>
      <c r="D14" s="7" t="s">
        <v>5</v>
      </c>
      <c r="E14" s="7" t="s">
        <v>401</v>
      </c>
      <c r="F14" s="11"/>
      <c r="G14" s="9" t="s">
        <v>66</v>
      </c>
      <c r="H14" s="10">
        <v>31444</v>
      </c>
      <c r="I14" s="11">
        <f>YEAR(Tabel1[[#This Row],[Date]])</f>
        <v>1986</v>
      </c>
      <c r="J14" s="11"/>
      <c r="K14" s="11" t="s">
        <v>67</v>
      </c>
      <c r="L14" s="40" t="s">
        <v>355</v>
      </c>
      <c r="M14" s="60">
        <v>8.4722222222222213E-2</v>
      </c>
      <c r="N14" s="42"/>
      <c r="O14" s="42"/>
      <c r="P14" s="11">
        <v>2</v>
      </c>
      <c r="Q14" s="11">
        <v>32</v>
      </c>
      <c r="R14" s="11">
        <f t="shared" si="1"/>
        <v>16</v>
      </c>
      <c r="S14" s="56">
        <f t="shared" si="0"/>
        <v>24.435616438356163</v>
      </c>
    </row>
    <row r="15" spans="1:19" x14ac:dyDescent="0.2">
      <c r="A15" s="54">
        <v>9</v>
      </c>
      <c r="B15" s="8" t="s">
        <v>18</v>
      </c>
      <c r="C15" s="7" t="s">
        <v>19</v>
      </c>
      <c r="D15" s="7" t="s">
        <v>5</v>
      </c>
      <c r="E15" s="7" t="s">
        <v>402</v>
      </c>
      <c r="F15" s="11"/>
      <c r="G15" s="9" t="s">
        <v>66</v>
      </c>
      <c r="H15" s="10">
        <v>31444</v>
      </c>
      <c r="I15" s="11">
        <f>YEAR(Tabel1[[#This Row],[Date]])</f>
        <v>1986</v>
      </c>
      <c r="J15" s="11"/>
      <c r="K15" s="11" t="s">
        <v>54</v>
      </c>
      <c r="L15" s="40" t="s">
        <v>355</v>
      </c>
      <c r="M15" s="60">
        <v>6.7361111111111108E-2</v>
      </c>
      <c r="N15" s="42"/>
      <c r="O15" s="42"/>
      <c r="P15" s="11">
        <v>4</v>
      </c>
      <c r="Q15" s="11">
        <v>64</v>
      </c>
      <c r="R15" s="11">
        <f t="shared" si="1"/>
        <v>16</v>
      </c>
      <c r="S15" s="56">
        <f t="shared" si="0"/>
        <v>24.435616438356163</v>
      </c>
    </row>
    <row r="16" spans="1:19" x14ac:dyDescent="0.2">
      <c r="A16" s="54">
        <v>10</v>
      </c>
      <c r="B16" s="8">
        <v>10</v>
      </c>
      <c r="C16" s="7" t="s">
        <v>20</v>
      </c>
      <c r="D16" s="7" t="s">
        <v>13</v>
      </c>
      <c r="E16" s="7" t="s">
        <v>404</v>
      </c>
      <c r="F16" s="11"/>
      <c r="G16" s="9" t="s">
        <v>69</v>
      </c>
      <c r="H16" s="10">
        <v>31594</v>
      </c>
      <c r="I16" s="11">
        <f>YEAR(Tabel1[[#This Row],[Date]])</f>
        <v>1986</v>
      </c>
      <c r="J16" s="11"/>
      <c r="K16" s="11" t="s">
        <v>68</v>
      </c>
      <c r="L16" s="40" t="s">
        <v>355</v>
      </c>
      <c r="M16" s="60">
        <v>8.5416666666666655E-2</v>
      </c>
      <c r="N16" s="42"/>
      <c r="O16" s="42"/>
      <c r="P16" s="11">
        <v>3</v>
      </c>
      <c r="Q16" s="11">
        <v>53</v>
      </c>
      <c r="R16" s="12">
        <f t="shared" si="1"/>
        <v>17.666666666666668</v>
      </c>
      <c r="S16" s="56">
        <f t="shared" si="0"/>
        <v>24.846575342465755</v>
      </c>
    </row>
    <row r="17" spans="1:19" x14ac:dyDescent="0.2">
      <c r="A17" s="54">
        <v>11</v>
      </c>
      <c r="B17" s="8" t="s">
        <v>100</v>
      </c>
      <c r="C17" s="7" t="s">
        <v>11</v>
      </c>
      <c r="D17" s="7" t="s">
        <v>7</v>
      </c>
      <c r="E17" s="7" t="s">
        <v>405</v>
      </c>
      <c r="F17" s="11"/>
      <c r="G17" s="9" t="s">
        <v>94</v>
      </c>
      <c r="H17" s="10">
        <v>31503</v>
      </c>
      <c r="I17" s="11">
        <f>YEAR(Tabel1[[#This Row],[Date]])</f>
        <v>1986</v>
      </c>
      <c r="J17" s="14" t="s">
        <v>208</v>
      </c>
      <c r="K17" s="11" t="s">
        <v>57</v>
      </c>
      <c r="L17" s="11" t="s">
        <v>356</v>
      </c>
      <c r="M17" s="60">
        <v>7.8472222222222221E-2</v>
      </c>
      <c r="N17" s="42">
        <v>0.10416666666666667</v>
      </c>
      <c r="O17" s="43">
        <f>(N17-M17)/M17</f>
        <v>0.32743362831858414</v>
      </c>
      <c r="P17" s="11">
        <v>3</v>
      </c>
      <c r="Q17" s="11">
        <v>56</v>
      </c>
      <c r="R17" s="12">
        <f t="shared" si="1"/>
        <v>18.666666666666668</v>
      </c>
      <c r="S17" s="56">
        <f t="shared" si="0"/>
        <v>24.597260273972601</v>
      </c>
    </row>
    <row r="18" spans="1:19" x14ac:dyDescent="0.2">
      <c r="A18" s="54">
        <v>11</v>
      </c>
      <c r="B18" s="8" t="s">
        <v>101</v>
      </c>
      <c r="C18" s="7" t="s">
        <v>11</v>
      </c>
      <c r="D18" s="7" t="s">
        <v>5</v>
      </c>
      <c r="E18" s="7" t="s">
        <v>405</v>
      </c>
      <c r="F18" s="11"/>
      <c r="G18" s="9" t="s">
        <v>69</v>
      </c>
      <c r="H18" s="10">
        <v>31594</v>
      </c>
      <c r="I18" s="11">
        <f>YEAR(Tabel1[[#This Row],[Date]])</f>
        <v>1986</v>
      </c>
      <c r="J18" s="11"/>
      <c r="K18" s="11" t="s">
        <v>57</v>
      </c>
      <c r="L18" s="40" t="s">
        <v>355</v>
      </c>
      <c r="M18" s="60">
        <v>8.5416666666666655E-2</v>
      </c>
      <c r="N18" s="42"/>
      <c r="O18" s="42"/>
      <c r="P18" s="11">
        <v>4</v>
      </c>
      <c r="Q18" s="11">
        <v>56</v>
      </c>
      <c r="R18" s="11">
        <f t="shared" si="1"/>
        <v>14</v>
      </c>
      <c r="S18" s="56">
        <f t="shared" si="0"/>
        <v>24.846575342465755</v>
      </c>
    </row>
    <row r="19" spans="1:19" x14ac:dyDescent="0.2">
      <c r="A19" s="54">
        <v>12</v>
      </c>
      <c r="B19" s="8">
        <v>12</v>
      </c>
      <c r="C19" s="7" t="s">
        <v>6</v>
      </c>
      <c r="D19" s="7" t="s">
        <v>5</v>
      </c>
      <c r="E19" s="7" t="str">
        <f>C19</f>
        <v>Andante</v>
      </c>
      <c r="F19" s="11"/>
      <c r="G19" s="9" t="s">
        <v>69</v>
      </c>
      <c r="H19" s="10">
        <v>31594</v>
      </c>
      <c r="I19" s="11">
        <f>YEAR(Tabel1[[#This Row],[Date]])</f>
        <v>1986</v>
      </c>
      <c r="J19" s="11"/>
      <c r="K19" s="11" t="s">
        <v>55</v>
      </c>
      <c r="L19" s="40" t="s">
        <v>355</v>
      </c>
      <c r="M19" s="60">
        <v>4.4444444444444446E-2</v>
      </c>
      <c r="N19" s="42"/>
      <c r="O19" s="42"/>
      <c r="P19" s="11">
        <v>2</v>
      </c>
      <c r="Q19" s="11">
        <v>32</v>
      </c>
      <c r="R19" s="11">
        <f t="shared" si="1"/>
        <v>16</v>
      </c>
      <c r="S19" s="56">
        <f t="shared" si="0"/>
        <v>24.846575342465755</v>
      </c>
    </row>
    <row r="20" spans="1:19" x14ac:dyDescent="0.2">
      <c r="A20" s="54">
        <v>13</v>
      </c>
      <c r="B20" s="8">
        <v>13</v>
      </c>
      <c r="C20" s="7" t="s">
        <v>21</v>
      </c>
      <c r="D20" s="7" t="s">
        <v>5</v>
      </c>
      <c r="E20" s="7" t="s">
        <v>21</v>
      </c>
      <c r="F20" s="11"/>
      <c r="G20" s="9" t="s">
        <v>69</v>
      </c>
      <c r="H20" s="10">
        <v>31594</v>
      </c>
      <c r="I20" s="11">
        <f>YEAR(Tabel1[[#This Row],[Date]])</f>
        <v>1986</v>
      </c>
      <c r="J20" s="11"/>
      <c r="K20" s="11" t="s">
        <v>67</v>
      </c>
      <c r="L20" s="40" t="s">
        <v>355</v>
      </c>
      <c r="M20" s="60">
        <v>3.2638888888888891E-2</v>
      </c>
      <c r="N20" s="42"/>
      <c r="O20" s="42"/>
      <c r="P20" s="11">
        <v>1</v>
      </c>
      <c r="Q20" s="11">
        <v>16</v>
      </c>
      <c r="R20" s="11">
        <f t="shared" si="1"/>
        <v>16</v>
      </c>
      <c r="S20" s="56">
        <f t="shared" si="0"/>
        <v>24.846575342465755</v>
      </c>
    </row>
    <row r="21" spans="1:19" x14ac:dyDescent="0.2">
      <c r="A21" s="54">
        <v>14</v>
      </c>
      <c r="B21" s="8">
        <v>14</v>
      </c>
      <c r="C21" s="7" t="s">
        <v>22</v>
      </c>
      <c r="D21" s="7" t="s">
        <v>13</v>
      </c>
      <c r="E21" s="7" t="s">
        <v>6</v>
      </c>
      <c r="F21" s="11"/>
      <c r="G21" s="9" t="s">
        <v>373</v>
      </c>
      <c r="H21" s="10">
        <v>31686</v>
      </c>
      <c r="I21" s="11">
        <f>YEAR(Tabel1[[#This Row],[Date]])</f>
        <v>1986</v>
      </c>
      <c r="J21" s="11"/>
      <c r="K21" s="11" t="s">
        <v>54</v>
      </c>
      <c r="L21" s="40" t="s">
        <v>355</v>
      </c>
      <c r="M21" s="60">
        <v>3.888888888888889E-2</v>
      </c>
      <c r="N21" s="42"/>
      <c r="O21" s="42"/>
      <c r="P21" s="11">
        <v>2</v>
      </c>
      <c r="Q21" s="11">
        <v>18</v>
      </c>
      <c r="R21" s="11">
        <f t="shared" si="1"/>
        <v>9</v>
      </c>
      <c r="S21" s="56">
        <f t="shared" si="0"/>
        <v>25.098630136986301</v>
      </c>
    </row>
    <row r="22" spans="1:19" x14ac:dyDescent="0.2">
      <c r="A22" s="54">
        <v>15</v>
      </c>
      <c r="B22" s="8">
        <v>15</v>
      </c>
      <c r="C22" s="7" t="s">
        <v>23</v>
      </c>
      <c r="D22" s="7" t="s">
        <v>7</v>
      </c>
      <c r="E22" s="7" t="s">
        <v>6</v>
      </c>
      <c r="F22" s="11"/>
      <c r="G22" s="9" t="s">
        <v>93</v>
      </c>
      <c r="H22" s="10">
        <v>34578</v>
      </c>
      <c r="I22" s="11">
        <f>YEAR(Tabel1[[#This Row],[Date]])</f>
        <v>1994</v>
      </c>
      <c r="J22" s="14" t="s">
        <v>209</v>
      </c>
      <c r="K22" s="11" t="s">
        <v>55</v>
      </c>
      <c r="L22" s="11" t="s">
        <v>356</v>
      </c>
      <c r="M22" s="60">
        <v>7.4999999999999997E-2</v>
      </c>
      <c r="N22" s="42">
        <v>0.10069444444444443</v>
      </c>
      <c r="O22" s="43">
        <f>(N22-M22)/M22</f>
        <v>0.3425925925925925</v>
      </c>
      <c r="P22" s="11">
        <v>2</v>
      </c>
      <c r="Q22" s="11">
        <v>40</v>
      </c>
      <c r="R22" s="11">
        <f t="shared" si="1"/>
        <v>20</v>
      </c>
      <c r="S22" s="56">
        <f t="shared" si="0"/>
        <v>33.021917808219179</v>
      </c>
    </row>
    <row r="23" spans="1:19" x14ac:dyDescent="0.2">
      <c r="A23" s="54">
        <v>16</v>
      </c>
      <c r="B23" s="8">
        <v>16</v>
      </c>
      <c r="C23" s="35" t="s">
        <v>24</v>
      </c>
      <c r="D23" s="7" t="s">
        <v>7</v>
      </c>
      <c r="E23" s="7" t="s">
        <v>9</v>
      </c>
      <c r="F23" s="11"/>
      <c r="G23" s="9" t="s">
        <v>72</v>
      </c>
      <c r="H23" s="10">
        <v>34851</v>
      </c>
      <c r="I23" s="11">
        <f>YEAR(Tabel1[[#This Row],[Date]])</f>
        <v>1995</v>
      </c>
      <c r="J23" s="11"/>
      <c r="K23" s="11" t="s">
        <v>71</v>
      </c>
      <c r="L23" s="11" t="s">
        <v>357</v>
      </c>
      <c r="M23" s="60">
        <v>4.027777777777778E-2</v>
      </c>
      <c r="N23" s="42"/>
      <c r="O23" s="42"/>
      <c r="P23" s="11">
        <v>2</v>
      </c>
      <c r="Q23" s="11">
        <v>33</v>
      </c>
      <c r="R23" s="11">
        <f t="shared" si="1"/>
        <v>16.5</v>
      </c>
      <c r="S23" s="56">
        <f t="shared" si="0"/>
        <v>33.769863013698632</v>
      </c>
    </row>
    <row r="24" spans="1:19" x14ac:dyDescent="0.2">
      <c r="A24" s="54">
        <v>17</v>
      </c>
      <c r="B24" s="8">
        <v>17</v>
      </c>
      <c r="C24" s="16" t="s">
        <v>25</v>
      </c>
      <c r="D24" s="7" t="s">
        <v>7</v>
      </c>
      <c r="E24" s="7" t="s">
        <v>406</v>
      </c>
      <c r="F24" s="11"/>
      <c r="G24" s="9" t="s">
        <v>73</v>
      </c>
      <c r="H24" s="10">
        <v>34881</v>
      </c>
      <c r="I24" s="11">
        <f>YEAR(Tabel1[[#This Row],[Date]])</f>
        <v>1995</v>
      </c>
      <c r="J24" s="11"/>
      <c r="K24" s="11" t="s">
        <v>60</v>
      </c>
      <c r="L24" s="11" t="s">
        <v>358</v>
      </c>
      <c r="M24" s="60">
        <v>5.7638888888888885E-2</v>
      </c>
      <c r="N24" s="42"/>
      <c r="O24" s="42"/>
      <c r="P24" s="11">
        <v>2</v>
      </c>
      <c r="Q24" s="11">
        <v>40</v>
      </c>
      <c r="R24" s="11">
        <f t="shared" si="1"/>
        <v>20</v>
      </c>
      <c r="S24" s="56">
        <f t="shared" si="0"/>
        <v>33.852054794520548</v>
      </c>
    </row>
    <row r="25" spans="1:19" x14ac:dyDescent="0.2">
      <c r="A25" s="54">
        <v>18</v>
      </c>
      <c r="B25" s="8">
        <v>18</v>
      </c>
      <c r="C25" s="7" t="s">
        <v>26</v>
      </c>
      <c r="D25" s="7" t="s">
        <v>7</v>
      </c>
      <c r="E25" s="7" t="str">
        <f>C25</f>
        <v>Larghetto</v>
      </c>
      <c r="F25" s="11"/>
      <c r="G25" s="9" t="s">
        <v>375</v>
      </c>
      <c r="H25" s="10">
        <v>35339</v>
      </c>
      <c r="I25" s="11">
        <f>YEAR(Tabel1[[#This Row],[Date]])</f>
        <v>1996</v>
      </c>
      <c r="J25" s="11"/>
      <c r="K25" s="11" t="s">
        <v>63</v>
      </c>
      <c r="L25" s="11" t="s">
        <v>356</v>
      </c>
      <c r="M25" s="60">
        <v>6.458333333333334E-2</v>
      </c>
      <c r="N25" s="42">
        <v>9.7222222222222224E-2</v>
      </c>
      <c r="O25" s="43">
        <f>(N25-M25)/M25</f>
        <v>0.50537634408602139</v>
      </c>
      <c r="P25" s="11">
        <v>2</v>
      </c>
      <c r="Q25" s="11">
        <v>32</v>
      </c>
      <c r="R25" s="11">
        <f t="shared" si="1"/>
        <v>16</v>
      </c>
      <c r="S25" s="56">
        <f t="shared" si="0"/>
        <v>35.106849315068494</v>
      </c>
    </row>
    <row r="26" spans="1:19" x14ac:dyDescent="0.2">
      <c r="A26" s="54">
        <v>19</v>
      </c>
      <c r="B26" s="8">
        <v>19</v>
      </c>
      <c r="C26" s="7" t="s">
        <v>27</v>
      </c>
      <c r="D26" s="7" t="s">
        <v>7</v>
      </c>
      <c r="E26" s="7" t="s">
        <v>403</v>
      </c>
      <c r="F26" s="11"/>
      <c r="G26" s="9" t="s">
        <v>75</v>
      </c>
      <c r="H26" s="10">
        <v>35431</v>
      </c>
      <c r="I26" s="11">
        <f>YEAR(Tabel1[[#This Row],[Date]])</f>
        <v>1997</v>
      </c>
      <c r="J26" s="11"/>
      <c r="K26" s="11" t="s">
        <v>74</v>
      </c>
      <c r="L26" s="11" t="s">
        <v>358</v>
      </c>
      <c r="M26" s="60">
        <v>5.6250000000000001E-2</v>
      </c>
      <c r="N26" s="42"/>
      <c r="O26" s="42"/>
      <c r="P26" s="11">
        <v>2</v>
      </c>
      <c r="Q26" s="11">
        <v>32</v>
      </c>
      <c r="R26" s="11">
        <f t="shared" si="1"/>
        <v>16</v>
      </c>
      <c r="S26" s="56">
        <f t="shared" si="0"/>
        <v>35.358904109589041</v>
      </c>
    </row>
    <row r="27" spans="1:19" x14ac:dyDescent="0.2">
      <c r="A27" s="54">
        <v>20</v>
      </c>
      <c r="B27" s="8">
        <v>20</v>
      </c>
      <c r="C27" s="7" t="s">
        <v>28</v>
      </c>
      <c r="D27" s="7" t="s">
        <v>7</v>
      </c>
      <c r="E27" s="7" t="s">
        <v>403</v>
      </c>
      <c r="F27" s="11"/>
      <c r="G27" s="9" t="s">
        <v>76</v>
      </c>
      <c r="H27" s="10">
        <v>35796</v>
      </c>
      <c r="I27" s="11">
        <f>YEAR(Tabel1[[#This Row],[Date]])</f>
        <v>1998</v>
      </c>
      <c r="J27" s="11"/>
      <c r="K27" s="11" t="s">
        <v>55</v>
      </c>
      <c r="L27" s="11" t="s">
        <v>358</v>
      </c>
      <c r="M27" s="60">
        <v>6.5972222222222224E-2</v>
      </c>
      <c r="N27" s="42"/>
      <c r="O27" s="42"/>
      <c r="P27" s="11">
        <v>3</v>
      </c>
      <c r="Q27" s="11">
        <v>48</v>
      </c>
      <c r="R27" s="11">
        <f t="shared" si="1"/>
        <v>16</v>
      </c>
      <c r="S27" s="56">
        <f t="shared" si="0"/>
        <v>36.358904109589041</v>
      </c>
    </row>
    <row r="28" spans="1:19" x14ac:dyDescent="0.2">
      <c r="A28" s="54">
        <v>21</v>
      </c>
      <c r="B28" s="8">
        <v>21</v>
      </c>
      <c r="C28" s="7" t="s">
        <v>29</v>
      </c>
      <c r="D28" s="7" t="s">
        <v>7</v>
      </c>
      <c r="E28" s="7" t="s">
        <v>407</v>
      </c>
      <c r="F28" s="11"/>
      <c r="G28" s="9" t="s">
        <v>77</v>
      </c>
      <c r="H28" s="10">
        <v>36281</v>
      </c>
      <c r="I28" s="11">
        <f>YEAR(Tabel1[[#This Row],[Date]])</f>
        <v>1999</v>
      </c>
      <c r="J28" s="11"/>
      <c r="K28" s="11" t="s">
        <v>67</v>
      </c>
      <c r="L28" s="11" t="s">
        <v>356</v>
      </c>
      <c r="M28" s="60">
        <v>0.16319444444444445</v>
      </c>
      <c r="N28" s="42">
        <v>0.19791666666666666</v>
      </c>
      <c r="O28" s="43">
        <f>(N28-M28)/M28</f>
        <v>0.21276595744680843</v>
      </c>
      <c r="P28" s="11">
        <v>5</v>
      </c>
      <c r="Q28" s="11">
        <v>80</v>
      </c>
      <c r="R28" s="11">
        <f t="shared" si="1"/>
        <v>16</v>
      </c>
      <c r="S28" s="56">
        <f t="shared" si="0"/>
        <v>37.68767123287671</v>
      </c>
    </row>
    <row r="29" spans="1:19" x14ac:dyDescent="0.2">
      <c r="A29" s="54">
        <v>22</v>
      </c>
      <c r="B29" s="8">
        <v>22</v>
      </c>
      <c r="C29" s="7" t="s">
        <v>30</v>
      </c>
      <c r="D29" s="7" t="s">
        <v>13</v>
      </c>
      <c r="E29" s="7" t="s">
        <v>6</v>
      </c>
      <c r="F29" s="11"/>
      <c r="G29" s="9" t="s">
        <v>79</v>
      </c>
      <c r="H29" s="10">
        <v>36220</v>
      </c>
      <c r="I29" s="11">
        <f>YEAR(Tabel1[[#This Row],[Date]])</f>
        <v>1999</v>
      </c>
      <c r="J29" s="11"/>
      <c r="K29" s="11" t="s">
        <v>78</v>
      </c>
      <c r="L29" s="40" t="s">
        <v>355</v>
      </c>
      <c r="M29" s="60">
        <v>0.15486111111111112</v>
      </c>
      <c r="N29" s="42"/>
      <c r="O29" s="42"/>
      <c r="P29" s="11">
        <v>5</v>
      </c>
      <c r="Q29" s="11">
        <v>80</v>
      </c>
      <c r="R29" s="11">
        <f t="shared" si="1"/>
        <v>16</v>
      </c>
      <c r="S29" s="56">
        <f t="shared" si="0"/>
        <v>37.520547945205479</v>
      </c>
    </row>
    <row r="30" spans="1:19" x14ac:dyDescent="0.2">
      <c r="A30" s="54">
        <v>23</v>
      </c>
      <c r="B30" s="8" t="s">
        <v>31</v>
      </c>
      <c r="C30" s="7" t="s">
        <v>32</v>
      </c>
      <c r="D30" s="7" t="s">
        <v>7</v>
      </c>
      <c r="E30" s="7" t="s">
        <v>11</v>
      </c>
      <c r="F30" s="11"/>
      <c r="G30" s="9" t="s">
        <v>374</v>
      </c>
      <c r="H30" s="10">
        <v>36434</v>
      </c>
      <c r="I30" s="11">
        <f>YEAR(Tabel1[[#This Row],[Date]])</f>
        <v>1999</v>
      </c>
      <c r="J30" s="14" t="s">
        <v>210</v>
      </c>
      <c r="K30" s="11" t="s">
        <v>64</v>
      </c>
      <c r="L30" s="11" t="s">
        <v>358</v>
      </c>
      <c r="M30" s="60">
        <v>9.2361111111111116E-2</v>
      </c>
      <c r="N30" s="42"/>
      <c r="O30" s="42"/>
      <c r="P30" s="11">
        <v>5</v>
      </c>
      <c r="Q30" s="11">
        <v>80</v>
      </c>
      <c r="R30" s="11">
        <f t="shared" si="1"/>
        <v>16</v>
      </c>
      <c r="S30" s="56">
        <f t="shared" si="0"/>
        <v>38.106849315068494</v>
      </c>
    </row>
    <row r="31" spans="1:19" x14ac:dyDescent="0.2">
      <c r="A31" s="54">
        <v>23</v>
      </c>
      <c r="B31" s="8" t="s">
        <v>33</v>
      </c>
      <c r="C31" s="7" t="s">
        <v>34</v>
      </c>
      <c r="D31" s="7" t="s">
        <v>7</v>
      </c>
      <c r="E31" s="7" t="s">
        <v>26</v>
      </c>
      <c r="F31" s="11"/>
      <c r="G31" s="9" t="s">
        <v>81</v>
      </c>
      <c r="H31" s="10">
        <v>36373</v>
      </c>
      <c r="I31" s="11">
        <f>YEAR(Tabel1[[#This Row],[Date]])</f>
        <v>1999</v>
      </c>
      <c r="J31" s="11"/>
      <c r="K31" s="11" t="s">
        <v>80</v>
      </c>
      <c r="L31" s="11" t="s">
        <v>358</v>
      </c>
      <c r="M31" s="60">
        <v>0.10694444444444444</v>
      </c>
      <c r="N31" s="42"/>
      <c r="O31" s="42"/>
      <c r="P31" s="11">
        <v>4</v>
      </c>
      <c r="Q31" s="11">
        <v>64</v>
      </c>
      <c r="R31" s="11">
        <f t="shared" si="1"/>
        <v>16</v>
      </c>
      <c r="S31" s="56">
        <f t="shared" si="0"/>
        <v>37.939726027397263</v>
      </c>
    </row>
    <row r="32" spans="1:19" x14ac:dyDescent="0.2">
      <c r="A32" s="54">
        <v>23</v>
      </c>
      <c r="B32" s="8" t="s">
        <v>35</v>
      </c>
      <c r="C32" s="7" t="s">
        <v>36</v>
      </c>
      <c r="D32" s="7" t="s">
        <v>7</v>
      </c>
      <c r="E32" s="7" t="s">
        <v>408</v>
      </c>
      <c r="F32" s="11"/>
      <c r="G32" s="9" t="s">
        <v>374</v>
      </c>
      <c r="H32" s="10">
        <v>36434</v>
      </c>
      <c r="I32" s="11">
        <f>YEAR(Tabel1[[#This Row],[Date]])</f>
        <v>1999</v>
      </c>
      <c r="J32" s="11"/>
      <c r="K32" s="11" t="s">
        <v>64</v>
      </c>
      <c r="L32" s="11" t="s">
        <v>358</v>
      </c>
      <c r="M32" s="60">
        <v>5.5555555555555552E-2</v>
      </c>
      <c r="N32" s="42"/>
      <c r="O32" s="42"/>
      <c r="P32" s="11">
        <v>3</v>
      </c>
      <c r="Q32" s="11">
        <v>48</v>
      </c>
      <c r="R32" s="11">
        <f t="shared" si="1"/>
        <v>16</v>
      </c>
      <c r="S32" s="56">
        <f t="shared" si="0"/>
        <v>38.106849315068494</v>
      </c>
    </row>
    <row r="33" spans="1:19" x14ac:dyDescent="0.2">
      <c r="A33" s="54">
        <v>24</v>
      </c>
      <c r="B33" s="8" t="s">
        <v>581</v>
      </c>
      <c r="C33" s="7" t="s">
        <v>37</v>
      </c>
      <c r="D33" s="7" t="s">
        <v>7</v>
      </c>
      <c r="E33" s="7" t="s">
        <v>409</v>
      </c>
      <c r="F33" s="11"/>
      <c r="G33" s="9" t="s">
        <v>374</v>
      </c>
      <c r="H33" s="10">
        <v>36434</v>
      </c>
      <c r="I33" s="11">
        <f>YEAR(Tabel1[[#This Row],[Date]])</f>
        <v>1999</v>
      </c>
      <c r="J33" s="11"/>
      <c r="K33" s="11" t="s">
        <v>71</v>
      </c>
      <c r="L33" s="11" t="s">
        <v>358</v>
      </c>
      <c r="M33" s="60">
        <v>0.12222222222222223</v>
      </c>
      <c r="N33" s="42"/>
      <c r="O33" s="42"/>
      <c r="P33" s="11">
        <v>6</v>
      </c>
      <c r="Q33" s="11">
        <v>97</v>
      </c>
      <c r="R33" s="12">
        <f t="shared" si="1"/>
        <v>16.166666666666668</v>
      </c>
      <c r="S33" s="56">
        <f t="shared" si="0"/>
        <v>38.106849315068494</v>
      </c>
    </row>
    <row r="34" spans="1:19" x14ac:dyDescent="0.2">
      <c r="A34" s="54">
        <v>24</v>
      </c>
      <c r="B34" s="8" t="s">
        <v>582</v>
      </c>
      <c r="C34" s="7" t="s">
        <v>37</v>
      </c>
      <c r="D34" s="7" t="s">
        <v>517</v>
      </c>
      <c r="E34" s="7" t="s">
        <v>409</v>
      </c>
      <c r="F34" s="14"/>
      <c r="G34" s="9" t="s">
        <v>583</v>
      </c>
      <c r="H34" s="10">
        <v>44348</v>
      </c>
      <c r="I34" s="11">
        <f>YEAR(Tabel1[[#This Row],[Date]])</f>
        <v>2021</v>
      </c>
      <c r="J34" s="18"/>
      <c r="K34" s="11" t="s">
        <v>71</v>
      </c>
      <c r="L34" s="11" t="s">
        <v>358</v>
      </c>
      <c r="M34" s="60">
        <v>0.12708333333333333</v>
      </c>
      <c r="N34" s="61"/>
      <c r="O34" s="61"/>
      <c r="P34" s="11">
        <v>14</v>
      </c>
      <c r="Q34" s="11">
        <v>98</v>
      </c>
      <c r="R34" s="12">
        <f t="shared" ref="R34" si="2">Q34/P34</f>
        <v>7</v>
      </c>
      <c r="S34" s="56">
        <f t="shared" ref="S34" si="3">(H34-S$1)/365</f>
        <v>59.789041095890411</v>
      </c>
    </row>
    <row r="35" spans="1:19" x14ac:dyDescent="0.2">
      <c r="A35" s="54">
        <v>25</v>
      </c>
      <c r="B35" s="8" t="s">
        <v>102</v>
      </c>
      <c r="C35" s="7" t="s">
        <v>38</v>
      </c>
      <c r="D35" s="7" t="s">
        <v>13</v>
      </c>
      <c r="E35" s="7" t="s">
        <v>403</v>
      </c>
      <c r="F35" s="11"/>
      <c r="G35" s="9" t="s">
        <v>82</v>
      </c>
      <c r="H35" s="10">
        <v>36647</v>
      </c>
      <c r="I35" s="11">
        <f>YEAR(Tabel1[[#This Row],[Date]])</f>
        <v>2000</v>
      </c>
      <c r="J35" s="11"/>
      <c r="K35" s="11" t="s">
        <v>80</v>
      </c>
      <c r="L35" s="40" t="s">
        <v>355</v>
      </c>
      <c r="M35" s="60">
        <v>0.13055555555555556</v>
      </c>
      <c r="N35" s="42"/>
      <c r="O35" s="42"/>
      <c r="P35" s="11">
        <v>6</v>
      </c>
      <c r="Q35" s="11">
        <v>71</v>
      </c>
      <c r="R35" s="12">
        <f t="shared" si="1"/>
        <v>11.833333333333334</v>
      </c>
      <c r="S35" s="56">
        <f t="shared" ref="S35:S81" si="4">(H35-S$1)/365</f>
        <v>38.69041095890411</v>
      </c>
    </row>
    <row r="36" spans="1:19" x14ac:dyDescent="0.2">
      <c r="A36" s="54">
        <v>25</v>
      </c>
      <c r="B36" s="8" t="s">
        <v>103</v>
      </c>
      <c r="C36" s="7" t="s">
        <v>39</v>
      </c>
      <c r="D36" s="7" t="s">
        <v>13</v>
      </c>
      <c r="E36" s="7" t="s">
        <v>11</v>
      </c>
      <c r="F36" s="11"/>
      <c r="G36" s="9" t="s">
        <v>83</v>
      </c>
      <c r="H36" s="10">
        <v>36770</v>
      </c>
      <c r="I36" s="11">
        <f>YEAR(Tabel1[[#This Row],[Date]])</f>
        <v>2000</v>
      </c>
      <c r="J36" s="11"/>
      <c r="K36" s="11" t="s">
        <v>78</v>
      </c>
      <c r="L36" s="40" t="s">
        <v>355</v>
      </c>
      <c r="M36" s="60">
        <v>0.18402777777777779</v>
      </c>
      <c r="N36" s="42"/>
      <c r="O36" s="42"/>
      <c r="P36" s="11">
        <v>8</v>
      </c>
      <c r="Q36" s="11">
        <v>97</v>
      </c>
      <c r="R36" s="12">
        <f t="shared" si="1"/>
        <v>12.125</v>
      </c>
      <c r="S36" s="56">
        <f t="shared" si="4"/>
        <v>39.027397260273972</v>
      </c>
    </row>
    <row r="37" spans="1:19" x14ac:dyDescent="0.2">
      <c r="A37" s="54">
        <v>26</v>
      </c>
      <c r="B37" s="8" t="s">
        <v>104</v>
      </c>
      <c r="C37" s="7" t="s">
        <v>40</v>
      </c>
      <c r="D37" s="7" t="s">
        <v>84</v>
      </c>
      <c r="E37" s="7" t="s">
        <v>412</v>
      </c>
      <c r="F37" s="11"/>
      <c r="G37" s="9" t="s">
        <v>85</v>
      </c>
      <c r="H37" s="10">
        <v>36861</v>
      </c>
      <c r="I37" s="11">
        <f>YEAR(Tabel1[[#This Row],[Date]])</f>
        <v>2000</v>
      </c>
      <c r="J37" s="11"/>
      <c r="K37" s="11" t="s">
        <v>55</v>
      </c>
      <c r="L37" s="40" t="s">
        <v>355</v>
      </c>
      <c r="M37" s="60"/>
      <c r="N37" s="42"/>
      <c r="O37" s="42"/>
      <c r="P37" s="11">
        <v>2</v>
      </c>
      <c r="Q37" s="11">
        <v>16</v>
      </c>
      <c r="R37" s="11">
        <f t="shared" si="1"/>
        <v>8</v>
      </c>
      <c r="S37" s="56">
        <f t="shared" si="4"/>
        <v>39.276712328767125</v>
      </c>
    </row>
    <row r="38" spans="1:19" x14ac:dyDescent="0.2">
      <c r="A38" s="54">
        <v>26</v>
      </c>
      <c r="B38" s="8" t="s">
        <v>105</v>
      </c>
      <c r="C38" s="7" t="s">
        <v>41</v>
      </c>
      <c r="D38" s="7" t="s">
        <v>84</v>
      </c>
      <c r="E38" s="7" t="s">
        <v>11</v>
      </c>
      <c r="F38" s="11"/>
      <c r="G38" s="9" t="s">
        <v>85</v>
      </c>
      <c r="H38" s="10">
        <v>36861</v>
      </c>
      <c r="I38" s="11">
        <f>YEAR(Tabel1[[#This Row],[Date]])</f>
        <v>2000</v>
      </c>
      <c r="J38" s="11"/>
      <c r="K38" s="11" t="s">
        <v>67</v>
      </c>
      <c r="L38" s="40" t="s">
        <v>355</v>
      </c>
      <c r="M38" s="60"/>
      <c r="N38" s="42"/>
      <c r="O38" s="42"/>
      <c r="P38" s="11">
        <v>1</v>
      </c>
      <c r="Q38" s="11">
        <v>16</v>
      </c>
      <c r="R38" s="11">
        <f t="shared" si="1"/>
        <v>16</v>
      </c>
      <c r="S38" s="56">
        <f t="shared" si="4"/>
        <v>39.276712328767125</v>
      </c>
    </row>
    <row r="39" spans="1:19" x14ac:dyDescent="0.2">
      <c r="A39" s="54">
        <v>26</v>
      </c>
      <c r="B39" s="8" t="s">
        <v>106</v>
      </c>
      <c r="C39" s="7" t="s">
        <v>42</v>
      </c>
      <c r="D39" s="7" t="s">
        <v>84</v>
      </c>
      <c r="E39" s="7" t="s">
        <v>6</v>
      </c>
      <c r="F39" s="11"/>
      <c r="G39" s="9" t="s">
        <v>85</v>
      </c>
      <c r="H39" s="10">
        <v>36861</v>
      </c>
      <c r="I39" s="11">
        <f>YEAR(Tabel1[[#This Row],[Date]])</f>
        <v>2000</v>
      </c>
      <c r="J39" s="11"/>
      <c r="K39" s="11" t="s">
        <v>63</v>
      </c>
      <c r="L39" s="40" t="s">
        <v>355</v>
      </c>
      <c r="M39" s="60"/>
      <c r="N39" s="42"/>
      <c r="O39" s="42"/>
      <c r="P39" s="11">
        <v>2</v>
      </c>
      <c r="Q39" s="11">
        <v>24</v>
      </c>
      <c r="R39" s="11">
        <f t="shared" si="1"/>
        <v>12</v>
      </c>
      <c r="S39" s="56">
        <f t="shared" si="4"/>
        <v>39.276712328767125</v>
      </c>
    </row>
    <row r="40" spans="1:19" x14ac:dyDescent="0.2">
      <c r="A40" s="54">
        <v>26</v>
      </c>
      <c r="B40" s="8" t="s">
        <v>107</v>
      </c>
      <c r="C40" s="7" t="s">
        <v>43</v>
      </c>
      <c r="D40" s="7" t="s">
        <v>84</v>
      </c>
      <c r="E40" s="7" t="s">
        <v>413</v>
      </c>
      <c r="F40" s="11"/>
      <c r="G40" s="9" t="s">
        <v>85</v>
      </c>
      <c r="H40" s="10">
        <v>36861</v>
      </c>
      <c r="I40" s="11">
        <f>YEAR(Tabel1[[#This Row],[Date]])</f>
        <v>2000</v>
      </c>
      <c r="J40" s="11"/>
      <c r="K40" s="11" t="s">
        <v>64</v>
      </c>
      <c r="L40" s="40" t="s">
        <v>355</v>
      </c>
      <c r="M40" s="60"/>
      <c r="N40" s="42"/>
      <c r="O40" s="42"/>
      <c r="P40" s="11">
        <v>2</v>
      </c>
      <c r="Q40" s="11">
        <v>32</v>
      </c>
      <c r="R40" s="11">
        <f t="shared" si="1"/>
        <v>16</v>
      </c>
      <c r="S40" s="56">
        <f t="shared" si="4"/>
        <v>39.276712328767125</v>
      </c>
    </row>
    <row r="41" spans="1:19" x14ac:dyDescent="0.2">
      <c r="A41" s="54">
        <v>26</v>
      </c>
      <c r="B41" s="8" t="s">
        <v>109</v>
      </c>
      <c r="C41" s="7" t="s">
        <v>40</v>
      </c>
      <c r="D41" s="7" t="s">
        <v>7</v>
      </c>
      <c r="E41" s="7" t="s">
        <v>412</v>
      </c>
      <c r="F41" s="11"/>
      <c r="G41" s="9" t="s">
        <v>85</v>
      </c>
      <c r="H41" s="10">
        <v>36861</v>
      </c>
      <c r="I41" s="11">
        <f>YEAR(Tabel1[[#This Row],[Date]])</f>
        <v>2000</v>
      </c>
      <c r="J41" s="11"/>
      <c r="K41" s="11" t="s">
        <v>55</v>
      </c>
      <c r="L41" s="11" t="s">
        <v>358</v>
      </c>
      <c r="M41" s="60"/>
      <c r="N41" s="42"/>
      <c r="O41" s="42"/>
      <c r="P41" s="11">
        <v>1</v>
      </c>
      <c r="Q41" s="11">
        <v>16</v>
      </c>
      <c r="R41" s="11">
        <f t="shared" si="1"/>
        <v>16</v>
      </c>
      <c r="S41" s="56">
        <f t="shared" si="4"/>
        <v>39.276712328767125</v>
      </c>
    </row>
    <row r="42" spans="1:19" x14ac:dyDescent="0.2">
      <c r="A42" s="54">
        <v>26</v>
      </c>
      <c r="B42" s="8" t="s">
        <v>108</v>
      </c>
      <c r="C42" s="7" t="s">
        <v>41</v>
      </c>
      <c r="D42" s="7" t="s">
        <v>7</v>
      </c>
      <c r="E42" s="7" t="s">
        <v>11</v>
      </c>
      <c r="F42" s="11"/>
      <c r="G42" s="9" t="s">
        <v>85</v>
      </c>
      <c r="H42" s="10">
        <v>36861</v>
      </c>
      <c r="I42" s="11">
        <f>YEAR(Tabel1[[#This Row],[Date]])</f>
        <v>2000</v>
      </c>
      <c r="J42" s="11"/>
      <c r="K42" s="11" t="s">
        <v>67</v>
      </c>
      <c r="L42" s="11" t="s">
        <v>358</v>
      </c>
      <c r="M42" s="60"/>
      <c r="N42" s="42"/>
      <c r="O42" s="42"/>
      <c r="P42" s="11">
        <v>1</v>
      </c>
      <c r="Q42" s="11">
        <v>16</v>
      </c>
      <c r="R42" s="11">
        <f t="shared" si="1"/>
        <v>16</v>
      </c>
      <c r="S42" s="56">
        <f t="shared" si="4"/>
        <v>39.276712328767125</v>
      </c>
    </row>
    <row r="43" spans="1:19" x14ac:dyDescent="0.2">
      <c r="A43" s="54">
        <v>26</v>
      </c>
      <c r="B43" s="8" t="s">
        <v>110</v>
      </c>
      <c r="C43" s="7" t="s">
        <v>42</v>
      </c>
      <c r="D43" s="7" t="s">
        <v>7</v>
      </c>
      <c r="E43" s="7" t="s">
        <v>6</v>
      </c>
      <c r="F43" s="11"/>
      <c r="G43" s="9" t="s">
        <v>85</v>
      </c>
      <c r="H43" s="10">
        <v>36861</v>
      </c>
      <c r="I43" s="11">
        <f>YEAR(Tabel1[[#This Row],[Date]])</f>
        <v>2000</v>
      </c>
      <c r="J43" s="11"/>
      <c r="K43" s="11" t="s">
        <v>63</v>
      </c>
      <c r="L43" s="11" t="s">
        <v>358</v>
      </c>
      <c r="M43" s="60"/>
      <c r="N43" s="42"/>
      <c r="O43" s="42"/>
      <c r="P43" s="11">
        <v>1</v>
      </c>
      <c r="Q43" s="11">
        <v>24</v>
      </c>
      <c r="R43" s="11">
        <f t="shared" si="1"/>
        <v>24</v>
      </c>
      <c r="S43" s="56">
        <f t="shared" si="4"/>
        <v>39.276712328767125</v>
      </c>
    </row>
    <row r="44" spans="1:19" x14ac:dyDescent="0.2">
      <c r="A44" s="54">
        <v>26</v>
      </c>
      <c r="B44" s="8" t="s">
        <v>111</v>
      </c>
      <c r="C44" s="7" t="s">
        <v>43</v>
      </c>
      <c r="D44" s="7" t="s">
        <v>7</v>
      </c>
      <c r="E44" s="7" t="s">
        <v>413</v>
      </c>
      <c r="F44" s="11"/>
      <c r="G44" s="9" t="s">
        <v>85</v>
      </c>
      <c r="H44" s="10">
        <v>36861</v>
      </c>
      <c r="I44" s="11">
        <f>YEAR(Tabel1[[#This Row],[Date]])</f>
        <v>2000</v>
      </c>
      <c r="J44" s="11"/>
      <c r="K44" s="11" t="s">
        <v>64</v>
      </c>
      <c r="L44" s="11" t="s">
        <v>358</v>
      </c>
      <c r="M44" s="60"/>
      <c r="N44" s="42"/>
      <c r="O44" s="42"/>
      <c r="P44" s="11">
        <v>1</v>
      </c>
      <c r="Q44" s="11">
        <v>32</v>
      </c>
      <c r="R44" s="11">
        <f t="shared" si="1"/>
        <v>32</v>
      </c>
      <c r="S44" s="56">
        <f t="shared" si="4"/>
        <v>39.276712328767125</v>
      </c>
    </row>
    <row r="45" spans="1:19" x14ac:dyDescent="0.2">
      <c r="A45" s="54">
        <v>26</v>
      </c>
      <c r="B45" s="8" t="s">
        <v>766</v>
      </c>
      <c r="C45" s="7" t="s">
        <v>40</v>
      </c>
      <c r="D45" s="7" t="s">
        <v>775</v>
      </c>
      <c r="E45" s="7" t="s">
        <v>412</v>
      </c>
      <c r="F45" s="14"/>
      <c r="G45" s="9" t="s">
        <v>770</v>
      </c>
      <c r="H45" s="10">
        <v>45413</v>
      </c>
      <c r="I45" s="11">
        <f>YEAR(Tabel1[[#This Row],[Date]])</f>
        <v>2024</v>
      </c>
      <c r="J45" s="18"/>
      <c r="K45" s="11" t="s">
        <v>55</v>
      </c>
      <c r="L45" s="11"/>
      <c r="M45" s="61"/>
      <c r="N45" s="61"/>
      <c r="O45" s="61"/>
      <c r="P45" s="11">
        <v>2</v>
      </c>
      <c r="Q45" s="11">
        <v>16</v>
      </c>
      <c r="R45" s="11">
        <f t="shared" si="1"/>
        <v>8</v>
      </c>
      <c r="S45" s="56">
        <f t="shared" si="4"/>
        <v>62.706849315068496</v>
      </c>
    </row>
    <row r="46" spans="1:19" x14ac:dyDescent="0.2">
      <c r="A46" s="54">
        <v>26</v>
      </c>
      <c r="B46" s="8" t="s">
        <v>767</v>
      </c>
      <c r="C46" s="7" t="s">
        <v>41</v>
      </c>
      <c r="D46" s="7" t="s">
        <v>775</v>
      </c>
      <c r="E46" s="7" t="s">
        <v>11</v>
      </c>
      <c r="F46" s="14"/>
      <c r="G46" s="9" t="s">
        <v>770</v>
      </c>
      <c r="H46" s="10">
        <v>45413</v>
      </c>
      <c r="I46" s="11">
        <f>YEAR(Tabel1[[#This Row],[Date]])</f>
        <v>2024</v>
      </c>
      <c r="J46" s="18"/>
      <c r="K46" s="11" t="s">
        <v>67</v>
      </c>
      <c r="L46" s="11"/>
      <c r="M46" s="61"/>
      <c r="N46" s="61"/>
      <c r="O46" s="61"/>
      <c r="P46" s="11">
        <v>2</v>
      </c>
      <c r="Q46" s="11">
        <v>16</v>
      </c>
      <c r="R46" s="11">
        <f t="shared" si="1"/>
        <v>8</v>
      </c>
      <c r="S46" s="56">
        <f t="shared" si="4"/>
        <v>62.706849315068496</v>
      </c>
    </row>
    <row r="47" spans="1:19" x14ac:dyDescent="0.2">
      <c r="A47" s="54">
        <v>26</v>
      </c>
      <c r="B47" s="8" t="s">
        <v>768</v>
      </c>
      <c r="C47" s="7" t="s">
        <v>42</v>
      </c>
      <c r="D47" s="7" t="s">
        <v>775</v>
      </c>
      <c r="E47" s="7" t="s">
        <v>6</v>
      </c>
      <c r="F47" s="14"/>
      <c r="G47" s="9" t="s">
        <v>770</v>
      </c>
      <c r="H47" s="10">
        <v>45413</v>
      </c>
      <c r="I47" s="11">
        <f>YEAR(Tabel1[[#This Row],[Date]])</f>
        <v>2024</v>
      </c>
      <c r="J47" s="18"/>
      <c r="K47" s="11" t="s">
        <v>63</v>
      </c>
      <c r="L47" s="11"/>
      <c r="M47" s="61"/>
      <c r="N47" s="61"/>
      <c r="O47" s="61"/>
      <c r="P47" s="11">
        <v>2</v>
      </c>
      <c r="Q47" s="11">
        <v>24</v>
      </c>
      <c r="R47" s="11">
        <f t="shared" si="1"/>
        <v>12</v>
      </c>
      <c r="S47" s="56">
        <f t="shared" si="4"/>
        <v>62.706849315068496</v>
      </c>
    </row>
    <row r="48" spans="1:19" x14ac:dyDescent="0.2">
      <c r="A48" s="54">
        <v>26</v>
      </c>
      <c r="B48" s="8" t="s">
        <v>769</v>
      </c>
      <c r="C48" s="7" t="s">
        <v>43</v>
      </c>
      <c r="D48" s="7" t="s">
        <v>775</v>
      </c>
      <c r="E48" s="7" t="s">
        <v>413</v>
      </c>
      <c r="F48" s="14"/>
      <c r="G48" s="9" t="s">
        <v>770</v>
      </c>
      <c r="H48" s="10">
        <v>45413</v>
      </c>
      <c r="I48" s="11">
        <f>YEAR(Tabel1[[#This Row],[Date]])</f>
        <v>2024</v>
      </c>
      <c r="J48" s="18"/>
      <c r="K48" s="11" t="s">
        <v>64</v>
      </c>
      <c r="L48" s="11"/>
      <c r="M48" s="61"/>
      <c r="N48" s="61"/>
      <c r="O48" s="61"/>
      <c r="P48" s="11">
        <v>2</v>
      </c>
      <c r="Q48" s="11">
        <v>32</v>
      </c>
      <c r="R48" s="11">
        <f t="shared" si="1"/>
        <v>16</v>
      </c>
      <c r="S48" s="56">
        <f t="shared" si="4"/>
        <v>62.706849315068496</v>
      </c>
    </row>
    <row r="49" spans="1:19" x14ac:dyDescent="0.2">
      <c r="A49" s="54">
        <v>26</v>
      </c>
      <c r="B49" s="8" t="s">
        <v>771</v>
      </c>
      <c r="C49" s="7" t="s">
        <v>40</v>
      </c>
      <c r="D49" s="7" t="s">
        <v>517</v>
      </c>
      <c r="E49" s="7" t="s">
        <v>412</v>
      </c>
      <c r="F49" s="14"/>
      <c r="G49" s="9" t="s">
        <v>770</v>
      </c>
      <c r="H49" s="10">
        <v>45413</v>
      </c>
      <c r="I49" s="11">
        <f>YEAR(Tabel1[[#This Row],[Date]])</f>
        <v>2024</v>
      </c>
      <c r="J49" s="18"/>
      <c r="K49" s="11" t="s">
        <v>55</v>
      </c>
      <c r="L49" s="11"/>
      <c r="M49" s="61"/>
      <c r="N49" s="61"/>
      <c r="O49" s="61"/>
      <c r="P49" s="11">
        <v>2</v>
      </c>
      <c r="Q49" s="11">
        <v>16</v>
      </c>
      <c r="R49" s="11">
        <f t="shared" ref="R49:R52" si="5">Q49/P49</f>
        <v>8</v>
      </c>
      <c r="S49" s="56">
        <f t="shared" ref="S49:S52" si="6">(H49-S$1)/365</f>
        <v>62.706849315068496</v>
      </c>
    </row>
    <row r="50" spans="1:19" x14ac:dyDescent="0.2">
      <c r="A50" s="54">
        <v>26</v>
      </c>
      <c r="B50" s="8" t="s">
        <v>772</v>
      </c>
      <c r="C50" s="7" t="s">
        <v>41</v>
      </c>
      <c r="D50" s="7" t="s">
        <v>517</v>
      </c>
      <c r="E50" s="7" t="s">
        <v>11</v>
      </c>
      <c r="F50" s="14"/>
      <c r="G50" s="9" t="s">
        <v>770</v>
      </c>
      <c r="H50" s="10">
        <v>45413</v>
      </c>
      <c r="I50" s="11">
        <f>YEAR(Tabel1[[#This Row],[Date]])</f>
        <v>2024</v>
      </c>
      <c r="J50" s="18"/>
      <c r="K50" s="11" t="s">
        <v>67</v>
      </c>
      <c r="L50" s="11"/>
      <c r="M50" s="61"/>
      <c r="N50" s="61"/>
      <c r="O50" s="61"/>
      <c r="P50" s="11">
        <v>2</v>
      </c>
      <c r="Q50" s="11">
        <v>16</v>
      </c>
      <c r="R50" s="11">
        <f t="shared" si="5"/>
        <v>8</v>
      </c>
      <c r="S50" s="56">
        <f t="shared" si="6"/>
        <v>62.706849315068496</v>
      </c>
    </row>
    <row r="51" spans="1:19" x14ac:dyDescent="0.2">
      <c r="A51" s="54">
        <v>26</v>
      </c>
      <c r="B51" s="8" t="s">
        <v>773</v>
      </c>
      <c r="C51" s="7" t="s">
        <v>42</v>
      </c>
      <c r="D51" s="7" t="s">
        <v>517</v>
      </c>
      <c r="E51" s="7" t="s">
        <v>6</v>
      </c>
      <c r="F51" s="14"/>
      <c r="G51" s="9" t="s">
        <v>770</v>
      </c>
      <c r="H51" s="10">
        <v>45413</v>
      </c>
      <c r="I51" s="11">
        <f>YEAR(Tabel1[[#This Row],[Date]])</f>
        <v>2024</v>
      </c>
      <c r="J51" s="18"/>
      <c r="K51" s="11" t="s">
        <v>63</v>
      </c>
      <c r="L51" s="11"/>
      <c r="M51" s="61"/>
      <c r="N51" s="61"/>
      <c r="O51" s="61"/>
      <c r="P51" s="11">
        <v>2</v>
      </c>
      <c r="Q51" s="11">
        <v>24</v>
      </c>
      <c r="R51" s="11">
        <f t="shared" si="5"/>
        <v>12</v>
      </c>
      <c r="S51" s="56">
        <f t="shared" si="6"/>
        <v>62.706849315068496</v>
      </c>
    </row>
    <row r="52" spans="1:19" x14ac:dyDescent="0.2">
      <c r="A52" s="54">
        <v>26</v>
      </c>
      <c r="B52" s="8" t="s">
        <v>774</v>
      </c>
      <c r="C52" s="7" t="s">
        <v>43</v>
      </c>
      <c r="D52" s="7" t="s">
        <v>517</v>
      </c>
      <c r="E52" s="7" t="s">
        <v>413</v>
      </c>
      <c r="F52" s="14"/>
      <c r="G52" s="9" t="s">
        <v>770</v>
      </c>
      <c r="H52" s="10">
        <v>45413</v>
      </c>
      <c r="I52" s="11">
        <f>YEAR(Tabel1[[#This Row],[Date]])</f>
        <v>2024</v>
      </c>
      <c r="J52" s="18"/>
      <c r="K52" s="11" t="s">
        <v>64</v>
      </c>
      <c r="L52" s="11"/>
      <c r="M52" s="61"/>
      <c r="N52" s="61"/>
      <c r="O52" s="61"/>
      <c r="P52" s="11">
        <v>3</v>
      </c>
      <c r="Q52" s="11">
        <v>32</v>
      </c>
      <c r="R52" s="12">
        <f t="shared" si="5"/>
        <v>10.666666666666666</v>
      </c>
      <c r="S52" s="56">
        <f t="shared" si="6"/>
        <v>62.706849315068496</v>
      </c>
    </row>
    <row r="53" spans="1:19" x14ac:dyDescent="0.2">
      <c r="A53" s="54">
        <v>27</v>
      </c>
      <c r="B53" s="8" t="s">
        <v>112</v>
      </c>
      <c r="C53" s="7" t="s">
        <v>44</v>
      </c>
      <c r="D53" s="7" t="s">
        <v>13</v>
      </c>
      <c r="E53" s="7" t="s">
        <v>410</v>
      </c>
      <c r="F53" s="11"/>
      <c r="G53" s="9" t="s">
        <v>86</v>
      </c>
      <c r="H53" s="10">
        <v>36892</v>
      </c>
      <c r="I53" s="11">
        <f>YEAR(Tabel1[[#This Row],[Date]])</f>
        <v>2001</v>
      </c>
      <c r="J53" s="11" t="s">
        <v>183</v>
      </c>
      <c r="K53" s="11" t="s">
        <v>55</v>
      </c>
      <c r="L53" s="40" t="s">
        <v>355</v>
      </c>
      <c r="M53" s="60"/>
      <c r="N53" s="42"/>
      <c r="O53" s="42"/>
      <c r="P53" s="11">
        <v>1</v>
      </c>
      <c r="Q53" s="11">
        <v>16</v>
      </c>
      <c r="R53" s="11">
        <f t="shared" si="1"/>
        <v>16</v>
      </c>
      <c r="S53" s="56">
        <f t="shared" si="4"/>
        <v>39.361643835616441</v>
      </c>
    </row>
    <row r="54" spans="1:19" x14ac:dyDescent="0.2">
      <c r="A54" s="54">
        <v>27</v>
      </c>
      <c r="B54" s="8" t="s">
        <v>113</v>
      </c>
      <c r="C54" s="7" t="s">
        <v>45</v>
      </c>
      <c r="D54" s="7" t="s">
        <v>7</v>
      </c>
      <c r="E54" s="45" t="s">
        <v>355</v>
      </c>
      <c r="F54" s="40"/>
      <c r="G54" s="9" t="s">
        <v>87</v>
      </c>
      <c r="H54" s="10">
        <v>36923</v>
      </c>
      <c r="I54" s="11">
        <f>YEAR(Tabel1[[#This Row],[Date]])</f>
        <v>2001</v>
      </c>
      <c r="J54" s="11"/>
      <c r="K54" s="11" t="s">
        <v>55</v>
      </c>
      <c r="L54" s="11" t="s">
        <v>358</v>
      </c>
      <c r="M54" s="60"/>
      <c r="N54" s="42"/>
      <c r="O54" s="42"/>
      <c r="P54" s="11">
        <v>1</v>
      </c>
      <c r="Q54" s="11">
        <v>16</v>
      </c>
      <c r="R54" s="11">
        <f t="shared" si="1"/>
        <v>16</v>
      </c>
      <c r="S54" s="56">
        <f t="shared" si="4"/>
        <v>39.446575342465756</v>
      </c>
    </row>
    <row r="55" spans="1:19" x14ac:dyDescent="0.2">
      <c r="A55" s="54">
        <v>28</v>
      </c>
      <c r="B55" s="8" t="s">
        <v>114</v>
      </c>
      <c r="C55" s="7" t="s">
        <v>46</v>
      </c>
      <c r="D55" s="7" t="s">
        <v>7</v>
      </c>
      <c r="E55" s="7" t="s">
        <v>405</v>
      </c>
      <c r="F55" s="11"/>
      <c r="G55" s="9" t="s">
        <v>88</v>
      </c>
      <c r="H55" s="10">
        <v>36951</v>
      </c>
      <c r="I55" s="11">
        <f>YEAR(Tabel1[[#This Row],[Date]])</f>
        <v>2001</v>
      </c>
      <c r="J55" s="14" t="s">
        <v>211</v>
      </c>
      <c r="K55" s="11" t="s">
        <v>71</v>
      </c>
      <c r="L55" s="11" t="s">
        <v>358</v>
      </c>
      <c r="M55" s="60">
        <v>0.12916666666666668</v>
      </c>
      <c r="N55" s="42"/>
      <c r="O55" s="42"/>
      <c r="P55" s="11">
        <v>6</v>
      </c>
      <c r="Q55" s="11">
        <v>96</v>
      </c>
      <c r="R55" s="11">
        <f t="shared" si="1"/>
        <v>16</v>
      </c>
      <c r="S55" s="56">
        <f t="shared" si="4"/>
        <v>39.523287671232879</v>
      </c>
    </row>
    <row r="56" spans="1:19" x14ac:dyDescent="0.2">
      <c r="A56" s="54">
        <v>28</v>
      </c>
      <c r="B56" s="8" t="s">
        <v>115</v>
      </c>
      <c r="C56" s="7" t="s">
        <v>47</v>
      </c>
      <c r="D56" s="7" t="s">
        <v>7</v>
      </c>
      <c r="E56" s="7" t="s">
        <v>414</v>
      </c>
      <c r="F56" s="11"/>
      <c r="G56" s="9" t="s">
        <v>87</v>
      </c>
      <c r="H56" s="10">
        <v>36892</v>
      </c>
      <c r="I56" s="11">
        <f>YEAR(Tabel1[[#This Row],[Date]])</f>
        <v>2001</v>
      </c>
      <c r="J56" s="11"/>
      <c r="K56" s="11" t="s">
        <v>89</v>
      </c>
      <c r="L56" s="11" t="s">
        <v>357</v>
      </c>
      <c r="M56" s="60">
        <v>7.2916666666666671E-2</v>
      </c>
      <c r="N56" s="42"/>
      <c r="O56" s="42"/>
      <c r="P56" s="11">
        <v>3</v>
      </c>
      <c r="Q56" s="11">
        <v>48</v>
      </c>
      <c r="R56" s="11">
        <f t="shared" si="1"/>
        <v>16</v>
      </c>
      <c r="S56" s="56">
        <f t="shared" si="4"/>
        <v>39.361643835616441</v>
      </c>
    </row>
    <row r="57" spans="1:19" x14ac:dyDescent="0.2">
      <c r="A57" s="54">
        <v>28</v>
      </c>
      <c r="B57" s="8" t="s">
        <v>116</v>
      </c>
      <c r="C57" s="7" t="s">
        <v>49</v>
      </c>
      <c r="D57" s="7" t="s">
        <v>7</v>
      </c>
      <c r="E57" s="7" t="s">
        <v>415</v>
      </c>
      <c r="F57" s="11"/>
      <c r="G57" s="9" t="s">
        <v>88</v>
      </c>
      <c r="H57" s="10">
        <v>36951</v>
      </c>
      <c r="I57" s="11">
        <f>YEAR(Tabel1[[#This Row],[Date]])</f>
        <v>2001</v>
      </c>
      <c r="J57" s="11"/>
      <c r="K57" s="11" t="s">
        <v>71</v>
      </c>
      <c r="L57" s="11" t="s">
        <v>358</v>
      </c>
      <c r="M57" s="60">
        <v>0.10069444444444443</v>
      </c>
      <c r="N57" s="42"/>
      <c r="O57" s="42"/>
      <c r="P57" s="11">
        <v>5</v>
      </c>
      <c r="Q57" s="11">
        <v>65</v>
      </c>
      <c r="R57" s="11">
        <f t="shared" si="1"/>
        <v>13</v>
      </c>
      <c r="S57" s="56">
        <f t="shared" si="4"/>
        <v>39.523287671232879</v>
      </c>
    </row>
    <row r="58" spans="1:19" x14ac:dyDescent="0.2">
      <c r="A58" s="54">
        <v>28</v>
      </c>
      <c r="B58" s="8" t="s">
        <v>614</v>
      </c>
      <c r="C58" s="7" t="s">
        <v>46</v>
      </c>
      <c r="D58" s="7" t="s">
        <v>517</v>
      </c>
      <c r="E58" s="16"/>
      <c r="F58" s="14"/>
      <c r="G58" s="9" t="s">
        <v>616</v>
      </c>
      <c r="H58" s="10">
        <v>44501</v>
      </c>
      <c r="I58" s="11">
        <f>YEAR(Tabel1[[#This Row],[Date]])</f>
        <v>2021</v>
      </c>
      <c r="J58" s="18"/>
      <c r="K58" s="11" t="s">
        <v>71</v>
      </c>
      <c r="L58" s="11" t="s">
        <v>358</v>
      </c>
      <c r="M58" s="60">
        <v>0.13472222222222222</v>
      </c>
      <c r="N58" s="61"/>
      <c r="O58" s="61"/>
      <c r="P58" s="11">
        <v>15</v>
      </c>
      <c r="Q58" s="11">
        <v>96</v>
      </c>
      <c r="R58" s="11">
        <f t="shared" ref="R58:R59" si="7">Q58/P58</f>
        <v>6.4</v>
      </c>
      <c r="S58" s="56">
        <f t="shared" ref="S58:S59" si="8">(H58-S$1)/365</f>
        <v>60.208219178082189</v>
      </c>
    </row>
    <row r="59" spans="1:19" x14ac:dyDescent="0.2">
      <c r="A59" s="54">
        <v>28</v>
      </c>
      <c r="B59" s="8" t="s">
        <v>615</v>
      </c>
      <c r="C59" s="7" t="s">
        <v>47</v>
      </c>
      <c r="D59" s="7" t="s">
        <v>517</v>
      </c>
      <c r="E59" s="16"/>
      <c r="F59" s="14"/>
      <c r="G59" s="9" t="s">
        <v>613</v>
      </c>
      <c r="H59" s="10">
        <v>41183</v>
      </c>
      <c r="I59" s="11">
        <f>YEAR(Tabel1[[#This Row],[Date]])</f>
        <v>2012</v>
      </c>
      <c r="J59" s="18"/>
      <c r="K59" s="11" t="s">
        <v>89</v>
      </c>
      <c r="L59" s="11" t="s">
        <v>358</v>
      </c>
      <c r="M59" s="60">
        <v>7.4305555555555555E-2</v>
      </c>
      <c r="N59" s="61"/>
      <c r="O59" s="61"/>
      <c r="P59" s="11">
        <v>4</v>
      </c>
      <c r="Q59" s="11">
        <v>48</v>
      </c>
      <c r="R59" s="11">
        <f t="shared" si="7"/>
        <v>12</v>
      </c>
      <c r="S59" s="56">
        <f t="shared" si="8"/>
        <v>51.11780821917808</v>
      </c>
    </row>
    <row r="60" spans="1:19" x14ac:dyDescent="0.2">
      <c r="A60" s="54">
        <v>28</v>
      </c>
      <c r="B60" s="17" t="s">
        <v>611</v>
      </c>
      <c r="C60" s="7" t="s">
        <v>49</v>
      </c>
      <c r="D60" s="16" t="s">
        <v>612</v>
      </c>
      <c r="E60" s="7" t="s">
        <v>415</v>
      </c>
      <c r="F60" s="14"/>
      <c r="G60" s="15" t="s">
        <v>613</v>
      </c>
      <c r="H60" s="10">
        <v>44470</v>
      </c>
      <c r="I60" s="11">
        <f>YEAR(Tabel1[[#This Row],[Date]])</f>
        <v>2021</v>
      </c>
      <c r="J60" s="18"/>
      <c r="K60" s="11" t="s">
        <v>71</v>
      </c>
      <c r="L60" s="11" t="s">
        <v>358</v>
      </c>
      <c r="M60" s="60">
        <v>0.15625</v>
      </c>
      <c r="N60" s="61"/>
      <c r="O60" s="61"/>
      <c r="P60" s="11">
        <v>13</v>
      </c>
      <c r="Q60" s="11">
        <v>93</v>
      </c>
      <c r="R60" s="12">
        <f t="shared" ref="R60" si="9">Q60/P60</f>
        <v>7.1538461538461542</v>
      </c>
      <c r="S60" s="56">
        <f t="shared" ref="S60" si="10">(H60-S$1)/365</f>
        <v>60.123287671232873</v>
      </c>
    </row>
    <row r="61" spans="1:19" x14ac:dyDescent="0.2">
      <c r="A61" s="54">
        <v>29</v>
      </c>
      <c r="B61" s="8">
        <v>29</v>
      </c>
      <c r="C61" s="7" t="s">
        <v>90</v>
      </c>
      <c r="D61" s="7" t="s">
        <v>91</v>
      </c>
      <c r="E61" s="45" t="s">
        <v>355</v>
      </c>
      <c r="F61" s="40"/>
      <c r="G61" s="9" t="s">
        <v>92</v>
      </c>
      <c r="H61" s="10">
        <v>36982</v>
      </c>
      <c r="I61" s="11">
        <f>YEAR(Tabel1[[#This Row],[Date]])</f>
        <v>2001</v>
      </c>
      <c r="J61" s="11"/>
      <c r="K61" s="11" t="s">
        <v>57</v>
      </c>
      <c r="L61" s="40" t="s">
        <v>355</v>
      </c>
      <c r="M61" s="60">
        <v>7.6388888888888895E-2</v>
      </c>
      <c r="N61" s="42"/>
      <c r="O61" s="42"/>
      <c r="P61" s="11">
        <v>3</v>
      </c>
      <c r="Q61" s="11">
        <v>31</v>
      </c>
      <c r="R61" s="12">
        <f t="shared" si="1"/>
        <v>10.333333333333334</v>
      </c>
      <c r="S61" s="56">
        <f t="shared" si="4"/>
        <v>39.608219178082194</v>
      </c>
    </row>
    <row r="62" spans="1:19" x14ac:dyDescent="0.2">
      <c r="A62" s="54">
        <v>30</v>
      </c>
      <c r="B62" s="8" t="s">
        <v>117</v>
      </c>
      <c r="C62" s="7" t="s">
        <v>95</v>
      </c>
      <c r="D62" s="7" t="s">
        <v>7</v>
      </c>
      <c r="E62" s="7" t="s">
        <v>11</v>
      </c>
      <c r="F62" s="11"/>
      <c r="G62" s="9" t="s">
        <v>120</v>
      </c>
      <c r="H62" s="10">
        <v>37043</v>
      </c>
      <c r="I62" s="11">
        <f>YEAR(Tabel1[[#This Row],[Date]])</f>
        <v>2001</v>
      </c>
      <c r="J62" s="14" t="s">
        <v>212</v>
      </c>
      <c r="K62" s="11" t="s">
        <v>78</v>
      </c>
      <c r="L62" s="11" t="s">
        <v>358</v>
      </c>
      <c r="M62" s="60"/>
      <c r="N62" s="42"/>
      <c r="O62" s="42"/>
      <c r="P62" s="11">
        <v>3</v>
      </c>
      <c r="Q62" s="11">
        <v>49</v>
      </c>
      <c r="R62" s="12">
        <f t="shared" si="1"/>
        <v>16.333333333333332</v>
      </c>
      <c r="S62" s="56">
        <f t="shared" si="4"/>
        <v>39.775342465753425</v>
      </c>
    </row>
    <row r="63" spans="1:19" x14ac:dyDescent="0.2">
      <c r="A63" s="54">
        <v>30</v>
      </c>
      <c r="B63" s="8" t="s">
        <v>118</v>
      </c>
      <c r="C63" s="7" t="s">
        <v>119</v>
      </c>
      <c r="D63" s="7" t="s">
        <v>7</v>
      </c>
      <c r="E63" s="7" t="s">
        <v>290</v>
      </c>
      <c r="F63" s="11"/>
      <c r="G63" s="9" t="s">
        <v>121</v>
      </c>
      <c r="H63" s="10">
        <v>37196</v>
      </c>
      <c r="I63" s="11">
        <f>YEAR(Tabel1[[#This Row],[Date]])</f>
        <v>2001</v>
      </c>
      <c r="J63" s="14" t="s">
        <v>212</v>
      </c>
      <c r="K63" s="14" t="s">
        <v>67</v>
      </c>
      <c r="L63" s="11" t="s">
        <v>358</v>
      </c>
      <c r="M63" s="60">
        <v>3.5416666666666666E-2</v>
      </c>
      <c r="N63" s="42"/>
      <c r="O63" s="42"/>
      <c r="P63" s="11">
        <v>1</v>
      </c>
      <c r="Q63" s="11">
        <v>12</v>
      </c>
      <c r="R63" s="11">
        <f t="shared" si="1"/>
        <v>12</v>
      </c>
      <c r="S63" s="56">
        <f t="shared" si="4"/>
        <v>40.194520547945203</v>
      </c>
    </row>
    <row r="64" spans="1:19" x14ac:dyDescent="0.2">
      <c r="A64" s="54">
        <v>30</v>
      </c>
      <c r="B64" s="8" t="s">
        <v>364</v>
      </c>
      <c r="C64" s="7" t="s">
        <v>365</v>
      </c>
      <c r="D64" s="7" t="s">
        <v>7</v>
      </c>
      <c r="E64" s="7" t="s">
        <v>290</v>
      </c>
      <c r="F64" s="11"/>
      <c r="G64" s="9" t="s">
        <v>366</v>
      </c>
      <c r="H64" s="10">
        <v>42705</v>
      </c>
      <c r="I64" s="11">
        <f>YEAR(Tabel1[[#This Row],[Date]])</f>
        <v>2016</v>
      </c>
      <c r="J64" s="14"/>
      <c r="K64" s="14" t="s">
        <v>67</v>
      </c>
      <c r="L64" s="14" t="s">
        <v>356</v>
      </c>
      <c r="M64" s="60">
        <v>5.9027777777777783E-2</v>
      </c>
      <c r="N64" s="42">
        <v>6.25E-2</v>
      </c>
      <c r="O64" s="43">
        <f>(N64-M64)/M64</f>
        <v>5.8823529411764608E-2</v>
      </c>
      <c r="P64" s="11">
        <v>2</v>
      </c>
      <c r="Q64" s="11">
        <v>16</v>
      </c>
      <c r="R64" s="11">
        <f t="shared" si="1"/>
        <v>8</v>
      </c>
      <c r="S64" s="56">
        <f t="shared" si="4"/>
        <v>55.287671232876711</v>
      </c>
    </row>
    <row r="65" spans="1:19" x14ac:dyDescent="0.2">
      <c r="A65" s="54">
        <v>30</v>
      </c>
      <c r="B65" s="8" t="s">
        <v>377</v>
      </c>
      <c r="C65" s="7" t="s">
        <v>378</v>
      </c>
      <c r="D65" s="7" t="s">
        <v>280</v>
      </c>
      <c r="E65" s="7" t="s">
        <v>290</v>
      </c>
      <c r="F65" s="11"/>
      <c r="G65" s="9" t="s">
        <v>366</v>
      </c>
      <c r="H65" s="10">
        <v>42705</v>
      </c>
      <c r="I65" s="11">
        <f>YEAR(Tabel1[[#This Row],[Date]])</f>
        <v>2016</v>
      </c>
      <c r="J65" s="14"/>
      <c r="K65" s="14" t="s">
        <v>67</v>
      </c>
      <c r="L65" s="14" t="s">
        <v>358</v>
      </c>
      <c r="M65" s="60"/>
      <c r="N65" s="42"/>
      <c r="O65" s="43"/>
      <c r="P65" s="11">
        <v>3</v>
      </c>
      <c r="Q65" s="11">
        <v>38</v>
      </c>
      <c r="R65" s="12">
        <f t="shared" si="1"/>
        <v>12.666666666666666</v>
      </c>
      <c r="S65" s="56">
        <f t="shared" si="4"/>
        <v>55.287671232876711</v>
      </c>
    </row>
    <row r="66" spans="1:19" x14ac:dyDescent="0.2">
      <c r="A66" s="54">
        <v>30</v>
      </c>
      <c r="B66" s="8" t="s">
        <v>803</v>
      </c>
      <c r="C66" s="7" t="s">
        <v>804</v>
      </c>
      <c r="D66" s="7" t="s">
        <v>517</v>
      </c>
      <c r="E66" s="7" t="s">
        <v>290</v>
      </c>
      <c r="F66" s="14">
        <v>72</v>
      </c>
      <c r="G66" s="9" t="s">
        <v>805</v>
      </c>
      <c r="H66" s="10">
        <v>44136</v>
      </c>
      <c r="I66" s="11">
        <f>YEAR(Tabel1[[#This Row],[Date]])</f>
        <v>2020</v>
      </c>
      <c r="J66" s="18"/>
      <c r="K66" s="14" t="s">
        <v>67</v>
      </c>
      <c r="L66" s="14" t="s">
        <v>356</v>
      </c>
      <c r="M66" s="61"/>
      <c r="N66" s="61"/>
      <c r="O66" s="80"/>
      <c r="P66" s="11">
        <v>2</v>
      </c>
      <c r="Q66" s="11">
        <v>24</v>
      </c>
      <c r="R66" s="12">
        <f t="shared" ref="R66" si="11">Q66/P66</f>
        <v>12</v>
      </c>
      <c r="S66" s="56">
        <f t="shared" ref="S66" si="12">(H66-S$1)/365</f>
        <v>59.208219178082189</v>
      </c>
    </row>
    <row r="67" spans="1:19" x14ac:dyDescent="0.2">
      <c r="A67" s="54">
        <v>31</v>
      </c>
      <c r="B67" s="8">
        <v>31</v>
      </c>
      <c r="C67" s="7" t="s">
        <v>149</v>
      </c>
      <c r="D67" s="7" t="s">
        <v>7</v>
      </c>
      <c r="E67" s="7" t="s">
        <v>6</v>
      </c>
      <c r="F67" s="11"/>
      <c r="G67" s="9" t="s">
        <v>151</v>
      </c>
      <c r="H67" s="10">
        <v>37104</v>
      </c>
      <c r="I67" s="11">
        <f>YEAR(Tabel1[[#This Row],[Date]])</f>
        <v>2001</v>
      </c>
      <c r="J67" s="14" t="s">
        <v>213</v>
      </c>
      <c r="K67" s="11" t="s">
        <v>78</v>
      </c>
      <c r="L67" s="11" t="s">
        <v>358</v>
      </c>
      <c r="M67" s="60"/>
      <c r="N67" s="42"/>
      <c r="O67" s="42"/>
      <c r="P67" s="11">
        <v>1</v>
      </c>
      <c r="Q67" s="11">
        <v>24</v>
      </c>
      <c r="R67" s="11">
        <f t="shared" si="1"/>
        <v>24</v>
      </c>
      <c r="S67" s="56">
        <f t="shared" si="4"/>
        <v>39.942465753424656</v>
      </c>
    </row>
    <row r="68" spans="1:19" x14ac:dyDescent="0.2">
      <c r="A68" s="54">
        <v>32</v>
      </c>
      <c r="B68" s="8">
        <v>32</v>
      </c>
      <c r="C68" s="7" t="s">
        <v>148</v>
      </c>
      <c r="D68" s="7" t="s">
        <v>10</v>
      </c>
      <c r="E68" s="7" t="s">
        <v>416</v>
      </c>
      <c r="F68" s="11"/>
      <c r="G68" s="9" t="s">
        <v>152</v>
      </c>
      <c r="H68" s="10">
        <v>37226</v>
      </c>
      <c r="I68" s="11">
        <f>YEAR(Tabel1[[#This Row],[Date]])</f>
        <v>2001</v>
      </c>
      <c r="J68" s="14" t="s">
        <v>148</v>
      </c>
      <c r="K68" s="11" t="s">
        <v>60</v>
      </c>
      <c r="L68" s="40" t="s">
        <v>355</v>
      </c>
      <c r="M68" s="60"/>
      <c r="N68" s="42"/>
      <c r="O68" s="42"/>
      <c r="P68" s="11">
        <v>5</v>
      </c>
      <c r="Q68" s="11">
        <v>59</v>
      </c>
      <c r="R68" s="11">
        <f t="shared" si="1"/>
        <v>11.8</v>
      </c>
      <c r="S68" s="56">
        <f t="shared" si="4"/>
        <v>40.276712328767125</v>
      </c>
    </row>
    <row r="69" spans="1:19" x14ac:dyDescent="0.2">
      <c r="A69" s="54">
        <v>33</v>
      </c>
      <c r="B69" s="8" t="s">
        <v>217</v>
      </c>
      <c r="C69" s="7" t="s">
        <v>147</v>
      </c>
      <c r="D69" s="7" t="s">
        <v>10</v>
      </c>
      <c r="E69" s="45" t="s">
        <v>355</v>
      </c>
      <c r="F69" s="40"/>
      <c r="G69" s="9" t="s">
        <v>153</v>
      </c>
      <c r="H69" s="10">
        <v>37257</v>
      </c>
      <c r="I69" s="11">
        <f>YEAR(Tabel1[[#This Row],[Date]])</f>
        <v>2002</v>
      </c>
      <c r="J69" s="11"/>
      <c r="K69" s="11" t="s">
        <v>89</v>
      </c>
      <c r="L69" s="40" t="s">
        <v>355</v>
      </c>
      <c r="M69" s="60"/>
      <c r="N69" s="42"/>
      <c r="O69" s="42"/>
      <c r="P69" s="11">
        <v>2</v>
      </c>
      <c r="Q69" s="11">
        <v>24</v>
      </c>
      <c r="R69" s="11">
        <f t="shared" si="1"/>
        <v>12</v>
      </c>
      <c r="S69" s="56">
        <f t="shared" si="4"/>
        <v>40.361643835616441</v>
      </c>
    </row>
    <row r="70" spans="1:19" x14ac:dyDescent="0.2">
      <c r="A70" s="54">
        <v>33</v>
      </c>
      <c r="B70" s="8" t="s">
        <v>218</v>
      </c>
      <c r="C70" s="7" t="s">
        <v>147</v>
      </c>
      <c r="D70" s="7" t="s">
        <v>10</v>
      </c>
      <c r="E70" s="7" t="s">
        <v>403</v>
      </c>
      <c r="F70" s="11"/>
      <c r="G70" s="9" t="s">
        <v>219</v>
      </c>
      <c r="H70" s="10">
        <v>40756</v>
      </c>
      <c r="I70" s="11">
        <f>YEAR(Tabel1[[#This Row],[Date]])</f>
        <v>2011</v>
      </c>
      <c r="J70" s="11" t="s">
        <v>220</v>
      </c>
      <c r="K70" s="11" t="s">
        <v>55</v>
      </c>
      <c r="L70" s="40" t="s">
        <v>355</v>
      </c>
      <c r="M70" s="60"/>
      <c r="N70" s="42"/>
      <c r="O70" s="42"/>
      <c r="P70" s="11">
        <v>2</v>
      </c>
      <c r="Q70" s="11">
        <v>24</v>
      </c>
      <c r="R70" s="11">
        <f t="shared" si="1"/>
        <v>12</v>
      </c>
      <c r="S70" s="56">
        <f t="shared" si="4"/>
        <v>49.947945205479449</v>
      </c>
    </row>
    <row r="71" spans="1:19" x14ac:dyDescent="0.2">
      <c r="A71" s="54">
        <v>34</v>
      </c>
      <c r="B71" s="8" t="s">
        <v>122</v>
      </c>
      <c r="C71" s="7" t="s">
        <v>146</v>
      </c>
      <c r="D71" s="7" t="s">
        <v>13</v>
      </c>
      <c r="E71" s="7" t="s">
        <v>403</v>
      </c>
      <c r="F71" s="11"/>
      <c r="G71" s="9" t="s">
        <v>154</v>
      </c>
      <c r="H71" s="10">
        <v>37347</v>
      </c>
      <c r="I71" s="11">
        <f>YEAR(Tabel1[[#This Row],[Date]])</f>
        <v>2002</v>
      </c>
      <c r="J71" s="11"/>
      <c r="K71" s="11" t="s">
        <v>54</v>
      </c>
      <c r="L71" s="40" t="s">
        <v>355</v>
      </c>
      <c r="M71" s="60"/>
      <c r="N71" s="42"/>
      <c r="O71" s="42"/>
      <c r="P71" s="11">
        <v>3</v>
      </c>
      <c r="Q71" s="11">
        <v>20</v>
      </c>
      <c r="R71" s="12">
        <f t="shared" si="1"/>
        <v>6.666666666666667</v>
      </c>
      <c r="S71" s="56">
        <f t="shared" si="4"/>
        <v>40.608219178082194</v>
      </c>
    </row>
    <row r="72" spans="1:19" x14ac:dyDescent="0.2">
      <c r="A72" s="54">
        <v>34</v>
      </c>
      <c r="B72" s="8" t="s">
        <v>123</v>
      </c>
      <c r="C72" s="7" t="s">
        <v>145</v>
      </c>
      <c r="D72" s="7" t="s">
        <v>13</v>
      </c>
      <c r="E72" s="7" t="s">
        <v>403</v>
      </c>
      <c r="F72" s="11"/>
      <c r="G72" s="9" t="s">
        <v>154</v>
      </c>
      <c r="H72" s="10">
        <v>37347</v>
      </c>
      <c r="I72" s="11">
        <f>YEAR(Tabel1[[#This Row],[Date]])</f>
        <v>2002</v>
      </c>
      <c r="J72" s="11"/>
      <c r="K72" s="11" t="s">
        <v>54</v>
      </c>
      <c r="L72" s="40" t="s">
        <v>355</v>
      </c>
      <c r="M72" s="60"/>
      <c r="N72" s="42"/>
      <c r="O72" s="42"/>
      <c r="P72" s="11">
        <v>1</v>
      </c>
      <c r="Q72" s="11">
        <v>12</v>
      </c>
      <c r="R72" s="11">
        <f t="shared" si="1"/>
        <v>12</v>
      </c>
      <c r="S72" s="56">
        <f t="shared" si="4"/>
        <v>40.608219178082194</v>
      </c>
    </row>
    <row r="73" spans="1:19" x14ac:dyDescent="0.2">
      <c r="A73" s="54">
        <v>34</v>
      </c>
      <c r="B73" s="8" t="s">
        <v>124</v>
      </c>
      <c r="C73" s="7" t="s">
        <v>144</v>
      </c>
      <c r="D73" s="7" t="s">
        <v>13</v>
      </c>
      <c r="E73" s="7" t="s">
        <v>11</v>
      </c>
      <c r="F73" s="11"/>
      <c r="G73" s="9" t="s">
        <v>154</v>
      </c>
      <c r="H73" s="10">
        <v>37347</v>
      </c>
      <c r="I73" s="11">
        <f>YEAR(Tabel1[[#This Row],[Date]])</f>
        <v>2002</v>
      </c>
      <c r="J73" s="11"/>
      <c r="K73" s="11" t="s">
        <v>54</v>
      </c>
      <c r="L73" s="40" t="s">
        <v>355</v>
      </c>
      <c r="M73" s="60"/>
      <c r="N73" s="42"/>
      <c r="O73" s="42"/>
      <c r="P73" s="11">
        <v>1</v>
      </c>
      <c r="Q73" s="11">
        <v>16</v>
      </c>
      <c r="R73" s="11">
        <f t="shared" si="1"/>
        <v>16</v>
      </c>
      <c r="S73" s="56">
        <f t="shared" si="4"/>
        <v>40.608219178082194</v>
      </c>
    </row>
    <row r="74" spans="1:19" x14ac:dyDescent="0.2">
      <c r="A74" s="54">
        <v>34</v>
      </c>
      <c r="B74" s="8" t="s">
        <v>125</v>
      </c>
      <c r="C74" s="7" t="s">
        <v>143</v>
      </c>
      <c r="D74" s="7" t="s">
        <v>13</v>
      </c>
      <c r="E74" s="7" t="s">
        <v>9</v>
      </c>
      <c r="F74" s="11"/>
      <c r="G74" s="9" t="s">
        <v>154</v>
      </c>
      <c r="H74" s="10">
        <v>37347</v>
      </c>
      <c r="I74" s="11">
        <f>YEAR(Tabel1[[#This Row],[Date]])</f>
        <v>2002</v>
      </c>
      <c r="J74" s="11"/>
      <c r="K74" s="11" t="s">
        <v>64</v>
      </c>
      <c r="L74" s="40" t="s">
        <v>355</v>
      </c>
      <c r="M74" s="60"/>
      <c r="N74" s="42"/>
      <c r="O74" s="42"/>
      <c r="P74" s="11">
        <v>4</v>
      </c>
      <c r="Q74" s="11">
        <v>45</v>
      </c>
      <c r="R74" s="12">
        <f t="shared" si="1"/>
        <v>11.25</v>
      </c>
      <c r="S74" s="56">
        <f t="shared" si="4"/>
        <v>40.608219178082194</v>
      </c>
    </row>
    <row r="75" spans="1:19" x14ac:dyDescent="0.2">
      <c r="A75" s="54">
        <v>35</v>
      </c>
      <c r="B75" s="8" t="s">
        <v>524</v>
      </c>
      <c r="C75" s="7" t="s">
        <v>126</v>
      </c>
      <c r="D75" s="7" t="s">
        <v>528</v>
      </c>
      <c r="E75" s="7" t="s">
        <v>417</v>
      </c>
      <c r="F75" s="11"/>
      <c r="G75" s="9" t="s">
        <v>155</v>
      </c>
      <c r="H75" s="10">
        <v>37438</v>
      </c>
      <c r="I75" s="11">
        <f>YEAR(Tabel1[[#This Row],[Date]])</f>
        <v>2002</v>
      </c>
      <c r="J75" s="11"/>
      <c r="K75" s="11" t="s">
        <v>78</v>
      </c>
      <c r="L75" s="40" t="s">
        <v>355</v>
      </c>
      <c r="M75" s="60"/>
      <c r="N75" s="42"/>
      <c r="O75" s="42"/>
      <c r="P75" s="11">
        <v>3</v>
      </c>
      <c r="Q75" s="11">
        <v>25</v>
      </c>
      <c r="R75" s="30">
        <f t="shared" si="1"/>
        <v>8.3333333333333339</v>
      </c>
      <c r="S75" s="56">
        <f t="shared" si="4"/>
        <v>40.857534246575341</v>
      </c>
    </row>
    <row r="76" spans="1:19" x14ac:dyDescent="0.2">
      <c r="A76" s="54">
        <v>35</v>
      </c>
      <c r="B76" s="8" t="s">
        <v>525</v>
      </c>
      <c r="C76" s="7" t="s">
        <v>529</v>
      </c>
      <c r="D76" s="7" t="s">
        <v>528</v>
      </c>
      <c r="E76" s="7" t="s">
        <v>531</v>
      </c>
      <c r="F76" s="11"/>
      <c r="G76" s="9" t="s">
        <v>532</v>
      </c>
      <c r="H76" s="10">
        <v>44166</v>
      </c>
      <c r="I76" s="11">
        <f>YEAR(Tabel1[[#This Row],[Date]])</f>
        <v>2020</v>
      </c>
      <c r="J76" s="18"/>
      <c r="K76" s="11" t="s">
        <v>78</v>
      </c>
      <c r="L76" s="40" t="s">
        <v>355</v>
      </c>
      <c r="M76" s="60"/>
      <c r="N76" s="61"/>
      <c r="O76" s="61"/>
      <c r="P76" s="11">
        <v>3</v>
      </c>
      <c r="Q76" s="11">
        <v>41</v>
      </c>
      <c r="R76" s="30">
        <f t="shared" ref="R76:R77" si="13">Q76/P76</f>
        <v>13.666666666666666</v>
      </c>
      <c r="S76" s="56">
        <f t="shared" ref="S76:S77" si="14">(H76-S$1)/365</f>
        <v>59.290410958904111</v>
      </c>
    </row>
    <row r="77" spans="1:19" x14ac:dyDescent="0.2">
      <c r="A77" s="54">
        <v>35</v>
      </c>
      <c r="B77" s="8" t="s">
        <v>530</v>
      </c>
      <c r="C77" s="7" t="s">
        <v>526</v>
      </c>
      <c r="D77" s="7" t="s">
        <v>527</v>
      </c>
      <c r="E77" s="7" t="s">
        <v>531</v>
      </c>
      <c r="F77" s="11"/>
      <c r="G77" s="9" t="s">
        <v>532</v>
      </c>
      <c r="H77" s="10">
        <v>44166</v>
      </c>
      <c r="I77" s="11">
        <f>YEAR(Tabel1[[#This Row],[Date]])</f>
        <v>2020</v>
      </c>
      <c r="J77" s="18"/>
      <c r="K77" s="11" t="s">
        <v>78</v>
      </c>
      <c r="L77" s="40" t="s">
        <v>355</v>
      </c>
      <c r="M77" s="60"/>
      <c r="N77" s="61"/>
      <c r="O77" s="61"/>
      <c r="P77" s="11">
        <v>3</v>
      </c>
      <c r="Q77" s="11">
        <v>41</v>
      </c>
      <c r="R77" s="30">
        <f t="shared" si="13"/>
        <v>13.666666666666666</v>
      </c>
      <c r="S77" s="56">
        <f t="shared" si="14"/>
        <v>59.290410958904111</v>
      </c>
    </row>
    <row r="78" spans="1:19" x14ac:dyDescent="0.2">
      <c r="A78" s="54">
        <v>36</v>
      </c>
      <c r="B78" s="8">
        <v>36</v>
      </c>
      <c r="C78" s="7" t="s">
        <v>142</v>
      </c>
      <c r="D78" s="7" t="s">
        <v>10</v>
      </c>
      <c r="E78" s="46" t="s">
        <v>78</v>
      </c>
      <c r="F78" s="18"/>
      <c r="G78" s="9" t="s">
        <v>156</v>
      </c>
      <c r="H78" s="10">
        <v>37500</v>
      </c>
      <c r="I78" s="11">
        <f>YEAR(Tabel1[[#This Row],[Date]])</f>
        <v>2002</v>
      </c>
      <c r="J78" s="11"/>
      <c r="K78" s="11" t="s">
        <v>71</v>
      </c>
      <c r="L78" s="40" t="s">
        <v>355</v>
      </c>
      <c r="M78" s="60"/>
      <c r="N78" s="42"/>
      <c r="O78" s="42"/>
      <c r="P78" s="11">
        <v>4</v>
      </c>
      <c r="Q78" s="11">
        <v>61</v>
      </c>
      <c r="R78" s="11">
        <f t="shared" si="1"/>
        <v>15.25</v>
      </c>
      <c r="S78" s="56">
        <f t="shared" si="4"/>
        <v>41.027397260273972</v>
      </c>
    </row>
    <row r="79" spans="1:19" x14ac:dyDescent="0.2">
      <c r="A79" s="54">
        <v>37</v>
      </c>
      <c r="B79" s="8" t="s">
        <v>226</v>
      </c>
      <c r="C79" s="7" t="s">
        <v>141</v>
      </c>
      <c r="D79" s="7" t="s">
        <v>10</v>
      </c>
      <c r="E79" s="7" t="s">
        <v>6</v>
      </c>
      <c r="F79" s="11"/>
      <c r="G79" s="9" t="s">
        <v>157</v>
      </c>
      <c r="H79" s="10">
        <v>37591</v>
      </c>
      <c r="I79" s="11">
        <f>YEAR(Tabel1[[#This Row],[Date]])</f>
        <v>2002</v>
      </c>
      <c r="J79" s="14" t="s">
        <v>148</v>
      </c>
      <c r="K79" s="11" t="s">
        <v>54</v>
      </c>
      <c r="L79" s="40" t="s">
        <v>355</v>
      </c>
      <c r="M79" s="60"/>
      <c r="N79" s="42"/>
      <c r="O79" s="42"/>
      <c r="P79" s="11">
        <v>4</v>
      </c>
      <c r="Q79" s="11">
        <v>62</v>
      </c>
      <c r="R79" s="11">
        <f t="shared" si="1"/>
        <v>15.5</v>
      </c>
      <c r="S79" s="56">
        <f t="shared" si="4"/>
        <v>41.276712328767125</v>
      </c>
    </row>
    <row r="80" spans="1:19" x14ac:dyDescent="0.2">
      <c r="A80" s="54">
        <v>37</v>
      </c>
      <c r="B80" s="8" t="s">
        <v>227</v>
      </c>
      <c r="C80" s="7" t="s">
        <v>141</v>
      </c>
      <c r="D80" s="7" t="s">
        <v>229</v>
      </c>
      <c r="E80" s="7" t="s">
        <v>6</v>
      </c>
      <c r="F80" s="11"/>
      <c r="G80" s="9" t="s">
        <v>231</v>
      </c>
      <c r="H80" s="10">
        <v>38078</v>
      </c>
      <c r="I80" s="11">
        <f>YEAR(Tabel1[[#This Row],[Date]])</f>
        <v>2004</v>
      </c>
      <c r="J80" s="14" t="s">
        <v>148</v>
      </c>
      <c r="K80" s="11" t="s">
        <v>54</v>
      </c>
      <c r="L80" s="40" t="s">
        <v>355</v>
      </c>
      <c r="M80" s="60"/>
      <c r="N80" s="42"/>
      <c r="O80" s="42"/>
      <c r="P80" s="11">
        <v>4</v>
      </c>
      <c r="Q80" s="11">
        <v>62</v>
      </c>
      <c r="R80" s="11">
        <f t="shared" si="1"/>
        <v>15.5</v>
      </c>
      <c r="S80" s="56">
        <f t="shared" si="4"/>
        <v>42.610958904109587</v>
      </c>
    </row>
    <row r="81" spans="1:19" x14ac:dyDescent="0.2">
      <c r="A81" s="54">
        <v>37</v>
      </c>
      <c r="B81" s="8" t="s">
        <v>228</v>
      </c>
      <c r="C81" s="7" t="s">
        <v>141</v>
      </c>
      <c r="D81" s="16" t="s">
        <v>418</v>
      </c>
      <c r="E81" s="7" t="s">
        <v>6</v>
      </c>
      <c r="F81" s="11"/>
      <c r="G81" s="9" t="s">
        <v>230</v>
      </c>
      <c r="H81" s="10">
        <v>38292</v>
      </c>
      <c r="I81" s="11">
        <f>YEAR(Tabel1[[#This Row],[Date]])</f>
        <v>2004</v>
      </c>
      <c r="J81" s="14" t="s">
        <v>148</v>
      </c>
      <c r="K81" s="11" t="s">
        <v>54</v>
      </c>
      <c r="L81" s="40" t="s">
        <v>355</v>
      </c>
      <c r="M81" s="60"/>
      <c r="N81" s="42"/>
      <c r="O81" s="42"/>
      <c r="P81" s="11">
        <v>4</v>
      </c>
      <c r="Q81" s="11">
        <v>62</v>
      </c>
      <c r="R81" s="11">
        <f t="shared" si="1"/>
        <v>15.5</v>
      </c>
      <c r="S81" s="56">
        <f t="shared" si="4"/>
        <v>43.197260273972603</v>
      </c>
    </row>
    <row r="82" spans="1:19" x14ac:dyDescent="0.2">
      <c r="A82" s="54">
        <v>38</v>
      </c>
      <c r="B82" s="8" t="s">
        <v>337</v>
      </c>
      <c r="C82" s="7" t="s">
        <v>140</v>
      </c>
      <c r="D82" s="7" t="s">
        <v>150</v>
      </c>
      <c r="E82" s="7" t="s">
        <v>403</v>
      </c>
      <c r="F82" s="11"/>
      <c r="G82" s="9" t="s">
        <v>158</v>
      </c>
      <c r="H82" s="10">
        <v>37653</v>
      </c>
      <c r="I82" s="11">
        <f>YEAR(Tabel1[[#This Row],[Date]])</f>
        <v>2003</v>
      </c>
      <c r="J82" s="14" t="s">
        <v>214</v>
      </c>
      <c r="K82" s="11" t="s">
        <v>74</v>
      </c>
      <c r="L82" s="40" t="s">
        <v>355</v>
      </c>
      <c r="M82" s="60"/>
      <c r="N82" s="42"/>
      <c r="O82" s="42"/>
      <c r="P82" s="11">
        <v>4</v>
      </c>
      <c r="Q82" s="11">
        <v>64</v>
      </c>
      <c r="R82" s="11">
        <f t="shared" si="1"/>
        <v>16</v>
      </c>
      <c r="S82" s="56">
        <f t="shared" ref="S82:S120" si="15">(H82-S$1)/365</f>
        <v>41.446575342465756</v>
      </c>
    </row>
    <row r="83" spans="1:19" x14ac:dyDescent="0.2">
      <c r="A83" s="54">
        <v>38</v>
      </c>
      <c r="B83" s="8" t="s">
        <v>338</v>
      </c>
      <c r="C83" s="7" t="s">
        <v>140</v>
      </c>
      <c r="D83" s="7" t="s">
        <v>150</v>
      </c>
      <c r="E83" s="7" t="s">
        <v>403</v>
      </c>
      <c r="F83" s="11"/>
      <c r="G83" s="9" t="s">
        <v>339</v>
      </c>
      <c r="H83" s="10">
        <v>37865</v>
      </c>
      <c r="I83" s="11">
        <f>YEAR(Tabel1[[#This Row],[Date]])</f>
        <v>2003</v>
      </c>
      <c r="J83" s="14" t="s">
        <v>214</v>
      </c>
      <c r="K83" s="11" t="s">
        <v>74</v>
      </c>
      <c r="L83" s="40" t="s">
        <v>355</v>
      </c>
      <c r="M83" s="60"/>
      <c r="N83" s="42"/>
      <c r="O83" s="42"/>
      <c r="P83" s="11">
        <v>5</v>
      </c>
      <c r="Q83" s="11">
        <v>86</v>
      </c>
      <c r="R83" s="11">
        <f>Q83/P83</f>
        <v>17.2</v>
      </c>
      <c r="S83" s="56">
        <f t="shared" si="15"/>
        <v>42.027397260273972</v>
      </c>
    </row>
    <row r="84" spans="1:19" x14ac:dyDescent="0.2">
      <c r="A84" s="54">
        <v>39</v>
      </c>
      <c r="B84" s="8">
        <v>39</v>
      </c>
      <c r="C84" s="7" t="s">
        <v>139</v>
      </c>
      <c r="D84" s="7" t="s">
        <v>13</v>
      </c>
      <c r="E84" s="7" t="s">
        <v>403</v>
      </c>
      <c r="F84" s="11"/>
      <c r="G84" s="9" t="s">
        <v>159</v>
      </c>
      <c r="H84" s="10">
        <v>37773</v>
      </c>
      <c r="I84" s="11">
        <f>YEAR(Tabel1[[#This Row],[Date]])</f>
        <v>2003</v>
      </c>
      <c r="J84" s="14" t="s">
        <v>215</v>
      </c>
      <c r="K84" s="11" t="s">
        <v>57</v>
      </c>
      <c r="L84" s="40" t="s">
        <v>355</v>
      </c>
      <c r="M84" s="60"/>
      <c r="N84" s="42"/>
      <c r="O84" s="42"/>
      <c r="P84" s="11">
        <v>9</v>
      </c>
      <c r="Q84" s="11">
        <v>121</v>
      </c>
      <c r="R84" s="12">
        <f t="shared" si="1"/>
        <v>13.444444444444445</v>
      </c>
      <c r="S84" s="56">
        <f t="shared" si="15"/>
        <v>41.775342465753425</v>
      </c>
    </row>
    <row r="85" spans="1:19" x14ac:dyDescent="0.2">
      <c r="A85" s="54">
        <v>40</v>
      </c>
      <c r="B85" s="8" t="s">
        <v>127</v>
      </c>
      <c r="C85" s="7" t="s">
        <v>137</v>
      </c>
      <c r="D85" s="7" t="s">
        <v>7</v>
      </c>
      <c r="E85" s="16" t="s">
        <v>290</v>
      </c>
      <c r="F85" s="14"/>
      <c r="G85" s="9" t="s">
        <v>160</v>
      </c>
      <c r="H85" s="10">
        <v>37834</v>
      </c>
      <c r="I85" s="11">
        <f>YEAR(Tabel1[[#This Row],[Date]])</f>
        <v>2003</v>
      </c>
      <c r="J85" s="11"/>
      <c r="K85" s="11" t="s">
        <v>78</v>
      </c>
      <c r="L85" s="11" t="s">
        <v>357</v>
      </c>
      <c r="M85" s="60"/>
      <c r="N85" s="42"/>
      <c r="O85" s="42"/>
      <c r="P85" s="11">
        <v>6</v>
      </c>
      <c r="Q85" s="11">
        <v>86</v>
      </c>
      <c r="R85" s="12">
        <f t="shared" si="1"/>
        <v>14.333333333333334</v>
      </c>
      <c r="S85" s="56">
        <f t="shared" si="15"/>
        <v>41.942465753424656</v>
      </c>
    </row>
    <row r="86" spans="1:19" x14ac:dyDescent="0.2">
      <c r="A86" s="54">
        <v>40</v>
      </c>
      <c r="B86" s="8" t="s">
        <v>128</v>
      </c>
      <c r="C86" s="7" t="s">
        <v>138</v>
      </c>
      <c r="D86" s="7" t="s">
        <v>7</v>
      </c>
      <c r="E86" s="16" t="s">
        <v>419</v>
      </c>
      <c r="F86" s="14"/>
      <c r="G86" s="9" t="s">
        <v>161</v>
      </c>
      <c r="H86" s="10">
        <v>38139</v>
      </c>
      <c r="I86" s="11">
        <f>YEAR(Tabel1[[#This Row],[Date]])</f>
        <v>2004</v>
      </c>
      <c r="J86" s="11"/>
      <c r="K86" s="11" t="s">
        <v>89</v>
      </c>
      <c r="L86" s="11" t="s">
        <v>357</v>
      </c>
      <c r="M86" s="60"/>
      <c r="N86" s="42"/>
      <c r="O86" s="42"/>
      <c r="P86" s="11">
        <v>4</v>
      </c>
      <c r="Q86" s="11">
        <v>64</v>
      </c>
      <c r="R86" s="11">
        <f t="shared" si="1"/>
        <v>16</v>
      </c>
      <c r="S86" s="56">
        <f t="shared" si="15"/>
        <v>42.778082191780825</v>
      </c>
    </row>
    <row r="87" spans="1:19" x14ac:dyDescent="0.2">
      <c r="A87" s="54">
        <v>40</v>
      </c>
      <c r="B87" s="8" t="s">
        <v>129</v>
      </c>
      <c r="C87" s="7" t="s">
        <v>136</v>
      </c>
      <c r="D87" s="7" t="s">
        <v>7</v>
      </c>
      <c r="E87" s="16" t="s">
        <v>420</v>
      </c>
      <c r="F87" s="14"/>
      <c r="G87" s="9" t="s">
        <v>162</v>
      </c>
      <c r="H87" s="10">
        <v>38169</v>
      </c>
      <c r="I87" s="11">
        <f>YEAR(Tabel1[[#This Row],[Date]])</f>
        <v>2004</v>
      </c>
      <c r="J87" s="11"/>
      <c r="K87" s="11" t="s">
        <v>60</v>
      </c>
      <c r="L87" s="11" t="s">
        <v>357</v>
      </c>
      <c r="M87" s="60"/>
      <c r="N87" s="42"/>
      <c r="O87" s="42"/>
      <c r="P87" s="11">
        <v>5</v>
      </c>
      <c r="Q87" s="11">
        <v>80</v>
      </c>
      <c r="R87" s="11">
        <f t="shared" ref="R87:R100" si="16">Q87/P87</f>
        <v>16</v>
      </c>
      <c r="S87" s="56">
        <f t="shared" si="15"/>
        <v>42.860273972602741</v>
      </c>
    </row>
    <row r="88" spans="1:19" x14ac:dyDescent="0.2">
      <c r="A88" s="54">
        <v>40</v>
      </c>
      <c r="B88" s="8" t="s">
        <v>473</v>
      </c>
      <c r="C88" s="7" t="s">
        <v>474</v>
      </c>
      <c r="D88" s="7" t="s">
        <v>5</v>
      </c>
      <c r="E88" s="16" t="s">
        <v>420</v>
      </c>
      <c r="F88" s="14"/>
      <c r="G88" s="9" t="s">
        <v>475</v>
      </c>
      <c r="H88" s="10">
        <v>43678</v>
      </c>
      <c r="I88" s="11">
        <f>YEAR(Tabel1[[#This Row],[Date]])</f>
        <v>2019</v>
      </c>
      <c r="J88" s="18"/>
      <c r="K88" s="11" t="s">
        <v>60</v>
      </c>
      <c r="L88" s="40" t="s">
        <v>355</v>
      </c>
      <c r="M88" s="60"/>
      <c r="N88" s="61"/>
      <c r="O88" s="61"/>
      <c r="P88" s="11">
        <v>5</v>
      </c>
      <c r="Q88" s="11">
        <v>80</v>
      </c>
      <c r="R88" s="11">
        <f t="shared" ref="R88" si="17">Q88/P88</f>
        <v>16</v>
      </c>
      <c r="S88" s="56">
        <f t="shared" ref="S88" si="18">(H88-S$1)/365</f>
        <v>57.953424657534249</v>
      </c>
    </row>
    <row r="89" spans="1:19" x14ac:dyDescent="0.2">
      <c r="A89" s="54">
        <v>41</v>
      </c>
      <c r="B89" s="8" t="s">
        <v>340</v>
      </c>
      <c r="C89" s="7" t="s">
        <v>135</v>
      </c>
      <c r="D89" s="7" t="s">
        <v>13</v>
      </c>
      <c r="E89" s="45" t="s">
        <v>355</v>
      </c>
      <c r="F89" s="40"/>
      <c r="G89" s="9" t="s">
        <v>163</v>
      </c>
      <c r="H89" s="10">
        <v>38231</v>
      </c>
      <c r="I89" s="11">
        <f>YEAR(Tabel1[[#This Row],[Date]])</f>
        <v>2004</v>
      </c>
      <c r="J89" s="14" t="s">
        <v>190</v>
      </c>
      <c r="K89" s="11" t="s">
        <v>71</v>
      </c>
      <c r="L89" s="40" t="s">
        <v>355</v>
      </c>
      <c r="M89" s="60"/>
      <c r="N89" s="42"/>
      <c r="O89" s="42"/>
      <c r="P89" s="11">
        <v>2</v>
      </c>
      <c r="Q89" s="11">
        <v>32</v>
      </c>
      <c r="R89" s="11">
        <f t="shared" si="16"/>
        <v>16</v>
      </c>
      <c r="S89" s="56">
        <f t="shared" si="15"/>
        <v>43.030136986301372</v>
      </c>
    </row>
    <row r="90" spans="1:19" x14ac:dyDescent="0.2">
      <c r="A90" s="54">
        <v>41</v>
      </c>
      <c r="B90" s="8" t="s">
        <v>341</v>
      </c>
      <c r="C90" s="7" t="s">
        <v>135</v>
      </c>
      <c r="D90" s="7" t="s">
        <v>7</v>
      </c>
      <c r="E90" s="45" t="s">
        <v>355</v>
      </c>
      <c r="F90" s="40"/>
      <c r="G90" s="9" t="s">
        <v>163</v>
      </c>
      <c r="H90" s="10">
        <v>38231</v>
      </c>
      <c r="I90" s="11">
        <f>YEAR(Tabel1[[#This Row],[Date]])</f>
        <v>2004</v>
      </c>
      <c r="J90" s="14" t="s">
        <v>190</v>
      </c>
      <c r="K90" s="11" t="s">
        <v>71</v>
      </c>
      <c r="L90" s="11" t="s">
        <v>358</v>
      </c>
      <c r="M90" s="60"/>
      <c r="N90" s="42"/>
      <c r="O90" s="42"/>
      <c r="P90" s="11">
        <v>2</v>
      </c>
      <c r="Q90" s="11">
        <v>32</v>
      </c>
      <c r="R90" s="11">
        <f>Q90/P90</f>
        <v>16</v>
      </c>
      <c r="S90" s="56">
        <f t="shared" si="15"/>
        <v>43.030136986301372</v>
      </c>
    </row>
    <row r="91" spans="1:19" x14ac:dyDescent="0.2">
      <c r="A91" s="54">
        <v>42</v>
      </c>
      <c r="B91" s="8">
        <v>42</v>
      </c>
      <c r="C91" s="7" t="s">
        <v>134</v>
      </c>
      <c r="D91" s="7" t="s">
        <v>13</v>
      </c>
      <c r="E91" s="7" t="s">
        <v>6</v>
      </c>
      <c r="F91" s="11"/>
      <c r="G91" s="9" t="s">
        <v>164</v>
      </c>
      <c r="H91" s="10">
        <v>38534</v>
      </c>
      <c r="I91" s="11">
        <f>YEAR(Tabel1[[#This Row],[Date]])</f>
        <v>2005</v>
      </c>
      <c r="J91" s="11"/>
      <c r="K91" s="11" t="s">
        <v>78</v>
      </c>
      <c r="L91" s="40" t="s">
        <v>355</v>
      </c>
      <c r="M91" s="60"/>
      <c r="N91" s="42"/>
      <c r="O91" s="42"/>
      <c r="P91" s="11">
        <v>7</v>
      </c>
      <c r="Q91" s="11">
        <v>116</v>
      </c>
      <c r="R91" s="12">
        <f t="shared" si="16"/>
        <v>16.571428571428573</v>
      </c>
      <c r="S91" s="56">
        <f t="shared" si="15"/>
        <v>43.860273972602741</v>
      </c>
    </row>
    <row r="92" spans="1:19" x14ac:dyDescent="0.2">
      <c r="A92" s="54">
        <v>43</v>
      </c>
      <c r="B92" s="8">
        <v>43</v>
      </c>
      <c r="C92" s="7" t="s">
        <v>133</v>
      </c>
      <c r="D92" s="7" t="s">
        <v>7</v>
      </c>
      <c r="E92" s="16" t="s">
        <v>421</v>
      </c>
      <c r="F92" s="14"/>
      <c r="G92" s="9" t="s">
        <v>165</v>
      </c>
      <c r="H92" s="10">
        <v>38504</v>
      </c>
      <c r="I92" s="11">
        <f>YEAR(Tabel1[[#This Row],[Date]])</f>
        <v>2005</v>
      </c>
      <c r="J92" s="11"/>
      <c r="K92" s="11"/>
      <c r="L92" s="11" t="s">
        <v>358</v>
      </c>
      <c r="M92" s="60"/>
      <c r="N92" s="42"/>
      <c r="O92" s="42"/>
      <c r="P92" s="11">
        <v>4</v>
      </c>
      <c r="Q92" s="11">
        <v>86</v>
      </c>
      <c r="R92" s="11">
        <f t="shared" si="16"/>
        <v>21.5</v>
      </c>
      <c r="S92" s="56">
        <f t="shared" si="15"/>
        <v>43.778082191780825</v>
      </c>
    </row>
    <row r="93" spans="1:19" x14ac:dyDescent="0.2">
      <c r="A93" s="54">
        <v>44</v>
      </c>
      <c r="B93" s="8" t="s">
        <v>335</v>
      </c>
      <c r="C93" s="7" t="s">
        <v>132</v>
      </c>
      <c r="D93" s="7" t="s">
        <v>7</v>
      </c>
      <c r="E93" s="7" t="s">
        <v>290</v>
      </c>
      <c r="F93" s="11"/>
      <c r="G93" s="9" t="s">
        <v>166</v>
      </c>
      <c r="H93" s="10">
        <v>38777</v>
      </c>
      <c r="I93" s="11">
        <f>YEAR(Tabel1[[#This Row],[Date]])</f>
        <v>2006</v>
      </c>
      <c r="J93" s="11" t="s">
        <v>182</v>
      </c>
      <c r="K93" s="11" t="s">
        <v>64</v>
      </c>
      <c r="L93" s="11" t="s">
        <v>358</v>
      </c>
      <c r="M93" s="60"/>
      <c r="N93" s="42"/>
      <c r="O93" s="42"/>
      <c r="P93" s="11">
        <v>3</v>
      </c>
      <c r="Q93" s="11">
        <v>48</v>
      </c>
      <c r="R93" s="11">
        <f t="shared" si="16"/>
        <v>16</v>
      </c>
      <c r="S93" s="56">
        <f t="shared" si="15"/>
        <v>44.526027397260272</v>
      </c>
    </row>
    <row r="94" spans="1:19" x14ac:dyDescent="0.2">
      <c r="A94" s="54">
        <v>44</v>
      </c>
      <c r="B94" s="8" t="s">
        <v>336</v>
      </c>
      <c r="C94" s="7" t="s">
        <v>132</v>
      </c>
      <c r="D94" s="7" t="s">
        <v>7</v>
      </c>
      <c r="E94" s="7" t="s">
        <v>290</v>
      </c>
      <c r="F94" s="11"/>
      <c r="G94" s="9" t="s">
        <v>131</v>
      </c>
      <c r="H94" s="10">
        <v>38777</v>
      </c>
      <c r="I94" s="11">
        <f>YEAR(Tabel1[[#This Row],[Date]])</f>
        <v>2006</v>
      </c>
      <c r="J94" s="11" t="s">
        <v>182</v>
      </c>
      <c r="K94" s="11" t="s">
        <v>64</v>
      </c>
      <c r="L94" s="11" t="s">
        <v>356</v>
      </c>
      <c r="M94" s="60">
        <v>6.9444444444444434E-2</v>
      </c>
      <c r="N94" s="42">
        <v>0.1111111111111111</v>
      </c>
      <c r="O94" s="43">
        <f>(N94-M94)/M94</f>
        <v>0.6000000000000002</v>
      </c>
      <c r="P94" s="11">
        <v>2</v>
      </c>
      <c r="Q94" s="11">
        <v>32</v>
      </c>
      <c r="R94" s="11">
        <f>Q94/P94</f>
        <v>16</v>
      </c>
      <c r="S94" s="56">
        <f t="shared" si="15"/>
        <v>44.526027397260272</v>
      </c>
    </row>
    <row r="95" spans="1:19" x14ac:dyDescent="0.2">
      <c r="A95" s="54">
        <v>44</v>
      </c>
      <c r="B95" s="8" t="s">
        <v>336</v>
      </c>
      <c r="C95" s="7" t="s">
        <v>430</v>
      </c>
      <c r="D95" s="7" t="s">
        <v>5</v>
      </c>
      <c r="E95" s="7" t="s">
        <v>290</v>
      </c>
      <c r="F95" s="11"/>
      <c r="G95" s="9" t="s">
        <v>131</v>
      </c>
      <c r="H95" s="10">
        <v>38777</v>
      </c>
      <c r="I95" s="11">
        <f>YEAR(Tabel1[[#This Row],[Date]])</f>
        <v>2006</v>
      </c>
      <c r="J95" s="11" t="s">
        <v>182</v>
      </c>
      <c r="K95" s="11" t="s">
        <v>64</v>
      </c>
      <c r="L95" s="14" t="s">
        <v>358</v>
      </c>
      <c r="M95" s="60"/>
      <c r="N95" s="42"/>
      <c r="O95" s="43"/>
      <c r="P95" s="11">
        <v>2</v>
      </c>
      <c r="Q95" s="11">
        <v>32</v>
      </c>
      <c r="R95" s="11">
        <f>Q95/P95</f>
        <v>16</v>
      </c>
      <c r="S95" s="56">
        <f t="shared" ref="S95" si="19">(H95-S$1)/365</f>
        <v>44.526027397260272</v>
      </c>
    </row>
    <row r="96" spans="1:19" x14ac:dyDescent="0.2">
      <c r="A96" s="54">
        <v>44</v>
      </c>
      <c r="B96" s="8" t="s">
        <v>431</v>
      </c>
      <c r="C96" s="7" t="s">
        <v>430</v>
      </c>
      <c r="D96" s="7" t="s">
        <v>280</v>
      </c>
      <c r="E96" s="7" t="s">
        <v>290</v>
      </c>
      <c r="F96" s="11"/>
      <c r="G96" s="9" t="s">
        <v>432</v>
      </c>
      <c r="H96" s="10">
        <v>43221</v>
      </c>
      <c r="I96" s="11">
        <f>YEAR(Tabel1[[#This Row],[Date]])</f>
        <v>2018</v>
      </c>
      <c r="J96" s="11" t="s">
        <v>182</v>
      </c>
      <c r="K96" s="11" t="s">
        <v>64</v>
      </c>
      <c r="L96" s="14" t="s">
        <v>358</v>
      </c>
      <c r="M96" s="60"/>
      <c r="N96" s="42"/>
      <c r="O96" s="43"/>
      <c r="P96" s="11">
        <v>2</v>
      </c>
      <c r="Q96" s="11">
        <v>32</v>
      </c>
      <c r="R96" s="11">
        <f>Q96/P96</f>
        <v>16</v>
      </c>
      <c r="S96" s="56">
        <f t="shared" ref="S96" si="20">(H96-S$1)/365</f>
        <v>56.701369863013696</v>
      </c>
    </row>
    <row r="97" spans="1:19" x14ac:dyDescent="0.2">
      <c r="A97" s="54">
        <v>45</v>
      </c>
      <c r="B97" s="8">
        <v>45</v>
      </c>
      <c r="C97" s="7" t="s">
        <v>130</v>
      </c>
      <c r="D97" s="7" t="s">
        <v>5</v>
      </c>
      <c r="E97" s="7" t="s">
        <v>11</v>
      </c>
      <c r="F97" s="11"/>
      <c r="G97" s="9" t="s">
        <v>131</v>
      </c>
      <c r="H97" s="10">
        <v>38869</v>
      </c>
      <c r="I97" s="11">
        <f>YEAR(Tabel1[[#This Row],[Date]])</f>
        <v>2006</v>
      </c>
      <c r="J97" s="11"/>
      <c r="K97" s="11" t="s">
        <v>54</v>
      </c>
      <c r="L97" s="40" t="s">
        <v>355</v>
      </c>
      <c r="M97" s="60"/>
      <c r="N97" s="42"/>
      <c r="O97" s="42"/>
      <c r="P97" s="11">
        <v>6</v>
      </c>
      <c r="Q97" s="11">
        <v>104</v>
      </c>
      <c r="R97" s="12">
        <f t="shared" si="16"/>
        <v>17.333333333333332</v>
      </c>
      <c r="S97" s="56">
        <f t="shared" si="15"/>
        <v>44.778082191780825</v>
      </c>
    </row>
    <row r="98" spans="1:19" x14ac:dyDescent="0.2">
      <c r="A98" s="54">
        <v>46</v>
      </c>
      <c r="B98" s="8">
        <v>46</v>
      </c>
      <c r="C98" s="7" t="s">
        <v>169</v>
      </c>
      <c r="D98" s="7" t="s">
        <v>7</v>
      </c>
      <c r="E98" s="7" t="s">
        <v>6</v>
      </c>
      <c r="F98" s="11"/>
      <c r="G98" s="9" t="s">
        <v>176</v>
      </c>
      <c r="H98" s="10">
        <v>39052</v>
      </c>
      <c r="I98" s="11">
        <f>YEAR(Tabel1[[#This Row],[Date]])</f>
        <v>2006</v>
      </c>
      <c r="J98" s="11"/>
      <c r="K98" s="11"/>
      <c r="L98" s="11" t="s">
        <v>357</v>
      </c>
      <c r="M98" s="60"/>
      <c r="N98" s="42"/>
      <c r="O98" s="42"/>
      <c r="P98" s="11">
        <v>6</v>
      </c>
      <c r="Q98" s="11">
        <v>94</v>
      </c>
      <c r="R98" s="12">
        <f t="shared" si="16"/>
        <v>15.666666666666666</v>
      </c>
      <c r="S98" s="56">
        <f t="shared" si="15"/>
        <v>45.279452054794518</v>
      </c>
    </row>
    <row r="99" spans="1:19" x14ac:dyDescent="0.2">
      <c r="A99" s="54">
        <v>47</v>
      </c>
      <c r="B99" s="8" t="s">
        <v>170</v>
      </c>
      <c r="C99" s="7" t="s">
        <v>40</v>
      </c>
      <c r="D99" s="7" t="s">
        <v>172</v>
      </c>
      <c r="E99" s="7" t="s">
        <v>6</v>
      </c>
      <c r="F99" s="11"/>
      <c r="G99" s="9" t="s">
        <v>177</v>
      </c>
      <c r="H99" s="10">
        <v>39083</v>
      </c>
      <c r="I99" s="11">
        <f>YEAR(Tabel1[[#This Row],[Date]])</f>
        <v>2007</v>
      </c>
      <c r="J99" s="11"/>
      <c r="K99" s="11"/>
      <c r="L99" s="40" t="s">
        <v>355</v>
      </c>
      <c r="M99" s="60"/>
      <c r="N99" s="42"/>
      <c r="O99" s="42"/>
      <c r="P99" s="11">
        <v>4</v>
      </c>
      <c r="Q99" s="11">
        <v>32</v>
      </c>
      <c r="R99" s="11">
        <f t="shared" si="16"/>
        <v>8</v>
      </c>
      <c r="S99" s="56">
        <f t="shared" si="15"/>
        <v>45.364383561643834</v>
      </c>
    </row>
    <row r="100" spans="1:19" x14ac:dyDescent="0.2">
      <c r="A100" s="54">
        <v>47</v>
      </c>
      <c r="B100" s="8" t="s">
        <v>171</v>
      </c>
      <c r="C100" s="7" t="s">
        <v>40</v>
      </c>
      <c r="D100" s="7" t="s">
        <v>7</v>
      </c>
      <c r="E100" s="7" t="s">
        <v>6</v>
      </c>
      <c r="F100" s="11"/>
      <c r="G100" s="9" t="s">
        <v>177</v>
      </c>
      <c r="H100" s="10">
        <v>39083</v>
      </c>
      <c r="I100" s="11">
        <f>YEAR(Tabel1[[#This Row],[Date]])</f>
        <v>2007</v>
      </c>
      <c r="J100" s="11"/>
      <c r="K100" s="11"/>
      <c r="L100" s="11" t="s">
        <v>357</v>
      </c>
      <c r="M100" s="60"/>
      <c r="N100" s="42"/>
      <c r="O100" s="42"/>
      <c r="P100" s="11">
        <v>2</v>
      </c>
      <c r="Q100" s="11">
        <v>32</v>
      </c>
      <c r="R100" s="11">
        <f t="shared" si="16"/>
        <v>16</v>
      </c>
      <c r="S100" s="56">
        <f t="shared" si="15"/>
        <v>45.364383561643834</v>
      </c>
    </row>
    <row r="101" spans="1:19" x14ac:dyDescent="0.2">
      <c r="A101" s="54">
        <v>48</v>
      </c>
      <c r="B101" s="8" t="s">
        <v>471</v>
      </c>
      <c r="C101" s="7" t="s">
        <v>173</v>
      </c>
      <c r="D101" s="7" t="s">
        <v>174</v>
      </c>
      <c r="E101" s="16" t="s">
        <v>414</v>
      </c>
      <c r="F101" s="14"/>
      <c r="G101" s="9" t="s">
        <v>177</v>
      </c>
      <c r="H101" s="10">
        <v>39083</v>
      </c>
      <c r="I101" s="11">
        <f>YEAR(Tabel1[[#This Row],[Date]])</f>
        <v>2007</v>
      </c>
      <c r="J101" s="11"/>
      <c r="K101" s="11" t="s">
        <v>55</v>
      </c>
      <c r="L101" s="40" t="s">
        <v>355</v>
      </c>
      <c r="M101" s="60"/>
      <c r="N101" s="42"/>
      <c r="O101" s="42"/>
      <c r="P101" s="11">
        <v>1</v>
      </c>
      <c r="Q101" s="11">
        <v>27</v>
      </c>
      <c r="R101" s="11">
        <f t="shared" ref="R101:R142" si="21">Q101/P101</f>
        <v>27</v>
      </c>
      <c r="S101" s="56">
        <f t="shared" si="15"/>
        <v>45.364383561643834</v>
      </c>
    </row>
    <row r="102" spans="1:19" x14ac:dyDescent="0.2">
      <c r="A102" s="54">
        <v>48</v>
      </c>
      <c r="B102" s="8" t="s">
        <v>470</v>
      </c>
      <c r="C102" s="7" t="s">
        <v>479</v>
      </c>
      <c r="D102" s="7" t="s">
        <v>174</v>
      </c>
      <c r="E102" s="16" t="s">
        <v>414</v>
      </c>
      <c r="F102" s="14"/>
      <c r="G102" s="9" t="s">
        <v>472</v>
      </c>
      <c r="H102" s="10">
        <v>43586</v>
      </c>
      <c r="I102" s="11">
        <f>YEAR(Tabel1[[#This Row],[Date]])</f>
        <v>2019</v>
      </c>
      <c r="J102" s="18"/>
      <c r="K102" s="11" t="s">
        <v>68</v>
      </c>
      <c r="L102" s="40" t="s">
        <v>355</v>
      </c>
      <c r="M102" s="60"/>
      <c r="N102" s="42"/>
      <c r="O102" s="42"/>
      <c r="P102" s="11">
        <v>2</v>
      </c>
      <c r="Q102" s="11">
        <v>48</v>
      </c>
      <c r="R102" s="11">
        <f t="shared" ref="R102" si="22">Q102/P102</f>
        <v>24</v>
      </c>
      <c r="S102" s="56">
        <f t="shared" ref="S102" si="23">(H102-S$1)/365</f>
        <v>57.701369863013696</v>
      </c>
    </row>
    <row r="103" spans="1:19" x14ac:dyDescent="0.2">
      <c r="A103" s="54">
        <v>48</v>
      </c>
      <c r="B103" s="8" t="s">
        <v>480</v>
      </c>
      <c r="C103" s="7" t="s">
        <v>481</v>
      </c>
      <c r="D103" s="7" t="s">
        <v>174</v>
      </c>
      <c r="E103" s="16" t="s">
        <v>441</v>
      </c>
      <c r="F103" s="14"/>
      <c r="G103" s="9" t="s">
        <v>475</v>
      </c>
      <c r="H103" s="10">
        <v>43678</v>
      </c>
      <c r="I103" s="11">
        <f>YEAR(Tabel1[[#This Row],[Date]])</f>
        <v>2019</v>
      </c>
      <c r="J103" s="18"/>
      <c r="K103" s="11" t="s">
        <v>71</v>
      </c>
      <c r="L103" s="40" t="s">
        <v>355</v>
      </c>
      <c r="M103" s="60"/>
      <c r="N103" s="61"/>
      <c r="O103" s="61"/>
      <c r="P103" s="11">
        <v>2</v>
      </c>
      <c r="Q103" s="11">
        <v>96</v>
      </c>
      <c r="R103" s="11">
        <f t="shared" ref="R103" si="24">Q103/P103</f>
        <v>48</v>
      </c>
      <c r="S103" s="56">
        <f t="shared" ref="S103" si="25">(H103-S$1)/365</f>
        <v>57.953424657534249</v>
      </c>
    </row>
    <row r="104" spans="1:19" x14ac:dyDescent="0.2">
      <c r="A104" s="54">
        <v>49</v>
      </c>
      <c r="B104" s="8">
        <v>49</v>
      </c>
      <c r="C104" s="7" t="s">
        <v>175</v>
      </c>
      <c r="D104" s="7" t="s">
        <v>7</v>
      </c>
      <c r="E104" s="16" t="s">
        <v>411</v>
      </c>
      <c r="F104" s="14"/>
      <c r="G104" s="9" t="s">
        <v>177</v>
      </c>
      <c r="H104" s="10">
        <v>39083</v>
      </c>
      <c r="I104" s="11">
        <f>YEAR(Tabel1[[#This Row],[Date]])</f>
        <v>2007</v>
      </c>
      <c r="J104" s="11"/>
      <c r="K104" s="11"/>
      <c r="L104" s="11" t="s">
        <v>357</v>
      </c>
      <c r="M104" s="60"/>
      <c r="N104" s="42"/>
      <c r="O104" s="42"/>
      <c r="P104" s="11">
        <v>3</v>
      </c>
      <c r="Q104" s="11">
        <v>48</v>
      </c>
      <c r="R104" s="11">
        <f t="shared" si="21"/>
        <v>16</v>
      </c>
      <c r="S104" s="56">
        <f t="shared" si="15"/>
        <v>45.364383561643834</v>
      </c>
    </row>
    <row r="105" spans="1:19" x14ac:dyDescent="0.2">
      <c r="A105" s="54">
        <v>50</v>
      </c>
      <c r="B105" s="8">
        <v>50</v>
      </c>
      <c r="C105" s="7" t="s">
        <v>178</v>
      </c>
      <c r="D105" s="7" t="s">
        <v>7</v>
      </c>
      <c r="E105" s="7" t="s">
        <v>6</v>
      </c>
      <c r="F105" s="11"/>
      <c r="G105" s="9" t="s">
        <v>179</v>
      </c>
      <c r="H105" s="10">
        <v>39783</v>
      </c>
      <c r="I105" s="11">
        <f>YEAR(Tabel1[[#This Row],[Date]])</f>
        <v>2008</v>
      </c>
      <c r="J105" s="11"/>
      <c r="K105" s="11" t="s">
        <v>67</v>
      </c>
      <c r="L105" s="11" t="s">
        <v>356</v>
      </c>
      <c r="M105" s="60">
        <v>0.1013888888888889</v>
      </c>
      <c r="N105" s="42">
        <v>0.17361111111111113</v>
      </c>
      <c r="O105" s="43">
        <f>(N105-M105)/M105</f>
        <v>0.71232876712328763</v>
      </c>
      <c r="P105" s="11">
        <v>4</v>
      </c>
      <c r="Q105" s="11">
        <v>64</v>
      </c>
      <c r="R105" s="11">
        <f t="shared" si="21"/>
        <v>16</v>
      </c>
      <c r="S105" s="56">
        <f t="shared" si="15"/>
        <v>47.282191780821918</v>
      </c>
    </row>
    <row r="106" spans="1:19" x14ac:dyDescent="0.2">
      <c r="A106" s="54">
        <v>51</v>
      </c>
      <c r="B106" s="8" t="s">
        <v>553</v>
      </c>
      <c r="C106" s="7" t="s">
        <v>180</v>
      </c>
      <c r="D106" s="7" t="s">
        <v>7</v>
      </c>
      <c r="E106" s="16" t="s">
        <v>422</v>
      </c>
      <c r="F106" s="14"/>
      <c r="G106" s="9" t="s">
        <v>181</v>
      </c>
      <c r="H106" s="10">
        <v>39995</v>
      </c>
      <c r="I106" s="11">
        <f>YEAR(Tabel1[[#This Row],[Date]])</f>
        <v>2009</v>
      </c>
      <c r="J106" s="11"/>
      <c r="K106" s="11"/>
      <c r="L106" s="11" t="s">
        <v>358</v>
      </c>
      <c r="M106" s="60"/>
      <c r="N106" s="42"/>
      <c r="O106" s="42"/>
      <c r="P106" s="11">
        <v>3</v>
      </c>
      <c r="Q106" s="11">
        <v>128</v>
      </c>
      <c r="R106" s="12">
        <f t="shared" si="21"/>
        <v>42.666666666666664</v>
      </c>
      <c r="S106" s="56">
        <f t="shared" si="15"/>
        <v>47.863013698630134</v>
      </c>
    </row>
    <row r="107" spans="1:19" x14ac:dyDescent="0.2">
      <c r="A107" s="54">
        <v>51</v>
      </c>
      <c r="B107" s="8" t="s">
        <v>554</v>
      </c>
      <c r="C107" s="7" t="s">
        <v>180</v>
      </c>
      <c r="D107" s="7" t="s">
        <v>517</v>
      </c>
      <c r="E107" s="16" t="s">
        <v>422</v>
      </c>
      <c r="F107" s="14"/>
      <c r="G107" s="9" t="s">
        <v>555</v>
      </c>
      <c r="H107" s="10">
        <v>44228</v>
      </c>
      <c r="I107" s="11">
        <f>YEAR(Tabel1[[#This Row],[Date]])</f>
        <v>2021</v>
      </c>
      <c r="J107" s="18"/>
      <c r="K107" s="11"/>
      <c r="L107" s="11" t="s">
        <v>358</v>
      </c>
      <c r="M107" s="60"/>
      <c r="N107" s="61"/>
      <c r="O107" s="61"/>
      <c r="P107" s="11">
        <v>18</v>
      </c>
      <c r="Q107" s="11">
        <v>128</v>
      </c>
      <c r="R107" s="12">
        <f t="shared" ref="R107" si="26">Q107/P107</f>
        <v>7.1111111111111107</v>
      </c>
      <c r="S107" s="56">
        <f t="shared" ref="S107" si="27">(H107-S$1)/365</f>
        <v>59.460273972602742</v>
      </c>
    </row>
    <row r="108" spans="1:19" x14ac:dyDescent="0.2">
      <c r="A108" s="54">
        <v>52</v>
      </c>
      <c r="B108" s="8">
        <v>52</v>
      </c>
      <c r="C108" s="7" t="s">
        <v>41</v>
      </c>
      <c r="D108" s="7" t="s">
        <v>7</v>
      </c>
      <c r="E108" s="7" t="s">
        <v>9</v>
      </c>
      <c r="F108" s="11"/>
      <c r="G108" s="15" t="s">
        <v>202</v>
      </c>
      <c r="H108" s="10">
        <v>40148</v>
      </c>
      <c r="I108" s="11">
        <f>YEAR(Tabel1[[#This Row],[Date]])</f>
        <v>2009</v>
      </c>
      <c r="J108" s="11" t="s">
        <v>182</v>
      </c>
      <c r="K108" s="11" t="s">
        <v>55</v>
      </c>
      <c r="L108" s="11" t="s">
        <v>356</v>
      </c>
      <c r="M108" s="60">
        <v>8.4722222222222213E-2</v>
      </c>
      <c r="N108" s="42">
        <v>0.125</v>
      </c>
      <c r="O108" s="43">
        <f>(N108-M108)/M108</f>
        <v>0.47540983606557391</v>
      </c>
      <c r="P108" s="11">
        <v>3</v>
      </c>
      <c r="Q108" s="11">
        <v>60</v>
      </c>
      <c r="R108" s="11">
        <f t="shared" si="21"/>
        <v>20</v>
      </c>
      <c r="S108" s="56">
        <f t="shared" si="15"/>
        <v>48.282191780821918</v>
      </c>
    </row>
    <row r="109" spans="1:19" x14ac:dyDescent="0.2">
      <c r="A109" s="54">
        <v>53</v>
      </c>
      <c r="B109" s="8" t="s">
        <v>520</v>
      </c>
      <c r="C109" s="16" t="s">
        <v>522</v>
      </c>
      <c r="D109" s="16" t="s">
        <v>187</v>
      </c>
      <c r="E109" s="16" t="s">
        <v>423</v>
      </c>
      <c r="F109" s="14"/>
      <c r="G109" s="15" t="s">
        <v>203</v>
      </c>
      <c r="H109" s="10">
        <v>40210</v>
      </c>
      <c r="I109" s="11">
        <f>YEAR(Tabel1[[#This Row],[Date]])</f>
        <v>2010</v>
      </c>
      <c r="J109" s="11"/>
      <c r="K109" s="11" t="s">
        <v>64</v>
      </c>
      <c r="L109" s="40" t="s">
        <v>355</v>
      </c>
      <c r="M109" s="60"/>
      <c r="N109" s="42"/>
      <c r="O109" s="42"/>
      <c r="P109" s="11">
        <v>2</v>
      </c>
      <c r="Q109" s="11">
        <v>48</v>
      </c>
      <c r="R109" s="11">
        <f t="shared" si="21"/>
        <v>24</v>
      </c>
      <c r="S109" s="56">
        <f t="shared" si="15"/>
        <v>48.452054794520549</v>
      </c>
    </row>
    <row r="110" spans="1:19" x14ac:dyDescent="0.2">
      <c r="A110" s="54">
        <v>53</v>
      </c>
      <c r="B110" s="8" t="s">
        <v>519</v>
      </c>
      <c r="C110" s="16" t="s">
        <v>523</v>
      </c>
      <c r="D110" s="16" t="s">
        <v>517</v>
      </c>
      <c r="E110" s="16" t="s">
        <v>423</v>
      </c>
      <c r="F110" s="14"/>
      <c r="G110" s="15" t="s">
        <v>521</v>
      </c>
      <c r="H110" s="10">
        <v>44136</v>
      </c>
      <c r="I110" s="11">
        <f>YEAR(Tabel1[[#This Row],[Date]])</f>
        <v>2020</v>
      </c>
      <c r="J110" s="11"/>
      <c r="K110" s="11" t="s">
        <v>64</v>
      </c>
      <c r="L110" s="40" t="s">
        <v>355</v>
      </c>
      <c r="M110" s="60"/>
      <c r="N110" s="61"/>
      <c r="O110" s="61"/>
      <c r="P110" s="11">
        <v>5</v>
      </c>
      <c r="Q110" s="11">
        <v>48</v>
      </c>
      <c r="R110" s="11">
        <f t="shared" ref="R110" si="28">Q110/P110</f>
        <v>9.6</v>
      </c>
      <c r="S110" s="56">
        <f t="shared" ref="S110" si="29">(H110-S$1)/365</f>
        <v>59.208219178082189</v>
      </c>
    </row>
    <row r="111" spans="1:19" x14ac:dyDescent="0.2">
      <c r="A111" s="54">
        <v>54</v>
      </c>
      <c r="B111" s="17" t="s">
        <v>195</v>
      </c>
      <c r="C111" s="16" t="s">
        <v>34</v>
      </c>
      <c r="D111" s="7" t="s">
        <v>7</v>
      </c>
      <c r="E111" s="16" t="s">
        <v>26</v>
      </c>
      <c r="F111" s="14"/>
      <c r="G111" s="15" t="s">
        <v>204</v>
      </c>
      <c r="H111" s="10">
        <v>40269</v>
      </c>
      <c r="I111" s="11">
        <f>YEAR(Tabel1[[#This Row],[Date]])</f>
        <v>2010</v>
      </c>
      <c r="J111" s="14" t="s">
        <v>190</v>
      </c>
      <c r="K111" s="14" t="s">
        <v>197</v>
      </c>
      <c r="L111" s="14" t="s">
        <v>358</v>
      </c>
      <c r="M111" s="60"/>
      <c r="N111" s="42"/>
      <c r="O111" s="42"/>
      <c r="P111" s="14">
        <v>4</v>
      </c>
      <c r="Q111" s="14">
        <v>96</v>
      </c>
      <c r="R111" s="11">
        <f t="shared" si="21"/>
        <v>24</v>
      </c>
      <c r="S111" s="56">
        <f t="shared" si="15"/>
        <v>48.613698630136987</v>
      </c>
    </row>
    <row r="112" spans="1:19" x14ac:dyDescent="0.2">
      <c r="A112" s="54">
        <v>54</v>
      </c>
      <c r="B112" s="17" t="s">
        <v>196</v>
      </c>
      <c r="C112" s="16" t="s">
        <v>29</v>
      </c>
      <c r="D112" s="7" t="s">
        <v>7</v>
      </c>
      <c r="E112" s="7" t="s">
        <v>6</v>
      </c>
      <c r="F112" s="11"/>
      <c r="G112" s="15" t="s">
        <v>204</v>
      </c>
      <c r="H112" s="10">
        <v>40269</v>
      </c>
      <c r="I112" s="11">
        <f>YEAR(Tabel1[[#This Row],[Date]])</f>
        <v>2010</v>
      </c>
      <c r="J112" s="14" t="s">
        <v>191</v>
      </c>
      <c r="K112" s="14" t="s">
        <v>197</v>
      </c>
      <c r="L112" s="14" t="s">
        <v>358</v>
      </c>
      <c r="M112" s="60"/>
      <c r="N112" s="42"/>
      <c r="O112" s="42"/>
      <c r="P112" s="14">
        <v>1</v>
      </c>
      <c r="Q112" s="14">
        <v>24</v>
      </c>
      <c r="R112" s="11">
        <f t="shared" si="21"/>
        <v>24</v>
      </c>
      <c r="S112" s="56">
        <f t="shared" si="15"/>
        <v>48.613698630136987</v>
      </c>
    </row>
    <row r="113" spans="1:19" x14ac:dyDescent="0.2">
      <c r="A113" s="54">
        <v>54</v>
      </c>
      <c r="B113" s="17" t="s">
        <v>196</v>
      </c>
      <c r="C113" s="16" t="s">
        <v>194</v>
      </c>
      <c r="D113" s="7" t="s">
        <v>7</v>
      </c>
      <c r="E113" s="7" t="s">
        <v>11</v>
      </c>
      <c r="F113" s="11"/>
      <c r="G113" s="15" t="s">
        <v>205</v>
      </c>
      <c r="H113" s="10">
        <v>40513</v>
      </c>
      <c r="I113" s="11">
        <f>YEAR(Tabel1[[#This Row],[Date]])</f>
        <v>2010</v>
      </c>
      <c r="J113" s="14" t="s">
        <v>191</v>
      </c>
      <c r="K113" s="14" t="s">
        <v>198</v>
      </c>
      <c r="L113" s="14" t="s">
        <v>358</v>
      </c>
      <c r="M113" s="60"/>
      <c r="N113" s="42"/>
      <c r="O113" s="42"/>
      <c r="P113" s="14">
        <v>2</v>
      </c>
      <c r="Q113" s="14">
        <v>40</v>
      </c>
      <c r="R113" s="11">
        <f t="shared" si="21"/>
        <v>20</v>
      </c>
      <c r="S113" s="56">
        <f t="shared" si="15"/>
        <v>49.282191780821918</v>
      </c>
    </row>
    <row r="114" spans="1:19" x14ac:dyDescent="0.2">
      <c r="A114" s="54">
        <v>55</v>
      </c>
      <c r="B114" s="8">
        <v>55</v>
      </c>
      <c r="C114" s="16" t="s">
        <v>199</v>
      </c>
      <c r="D114" s="7" t="s">
        <v>7</v>
      </c>
      <c r="E114" s="7" t="s">
        <v>6</v>
      </c>
      <c r="F114" s="11"/>
      <c r="G114" s="15" t="s">
        <v>206</v>
      </c>
      <c r="H114" s="10">
        <v>40603</v>
      </c>
      <c r="I114" s="11">
        <f>YEAR(Tabel1[[#This Row],[Date]])</f>
        <v>2011</v>
      </c>
      <c r="J114" s="18" t="s">
        <v>193</v>
      </c>
      <c r="K114" s="11" t="s">
        <v>63</v>
      </c>
      <c r="L114" s="11" t="s">
        <v>356</v>
      </c>
      <c r="M114" s="60">
        <v>8.0555555555555561E-2</v>
      </c>
      <c r="N114" s="42">
        <v>0.13194444444444445</v>
      </c>
      <c r="O114" s="43">
        <f>(N114-M114)/M114</f>
        <v>0.63793103448275856</v>
      </c>
      <c r="P114" s="11">
        <v>2</v>
      </c>
      <c r="Q114" s="11">
        <v>50</v>
      </c>
      <c r="R114" s="11">
        <f t="shared" si="21"/>
        <v>25</v>
      </c>
      <c r="S114" s="56">
        <f t="shared" si="15"/>
        <v>49.528767123287672</v>
      </c>
    </row>
    <row r="115" spans="1:19" x14ac:dyDescent="0.2">
      <c r="A115" s="54">
        <v>56</v>
      </c>
      <c r="B115" s="17" t="s">
        <v>188</v>
      </c>
      <c r="C115" s="16" t="s">
        <v>200</v>
      </c>
      <c r="D115" s="7" t="s">
        <v>7</v>
      </c>
      <c r="E115" s="16" t="s">
        <v>404</v>
      </c>
      <c r="F115" s="14"/>
      <c r="G115" s="15" t="s">
        <v>206</v>
      </c>
      <c r="H115" s="10">
        <v>40603</v>
      </c>
      <c r="I115" s="11">
        <f>YEAR(Tabel1[[#This Row],[Date]])</f>
        <v>2011</v>
      </c>
      <c r="J115" s="14" t="s">
        <v>192</v>
      </c>
      <c r="K115" s="11" t="s">
        <v>89</v>
      </c>
      <c r="L115" s="11" t="s">
        <v>358</v>
      </c>
      <c r="M115" s="60"/>
      <c r="N115" s="42"/>
      <c r="O115" s="42"/>
      <c r="P115" s="11">
        <v>2</v>
      </c>
      <c r="Q115" s="11">
        <v>49</v>
      </c>
      <c r="R115" s="11">
        <f t="shared" si="21"/>
        <v>24.5</v>
      </c>
      <c r="S115" s="56">
        <f t="shared" si="15"/>
        <v>49.528767123287672</v>
      </c>
    </row>
    <row r="116" spans="1:19" x14ac:dyDescent="0.2">
      <c r="A116" s="54">
        <v>56</v>
      </c>
      <c r="B116" s="17" t="s">
        <v>189</v>
      </c>
      <c r="C116" s="16" t="s">
        <v>200</v>
      </c>
      <c r="D116" s="16" t="s">
        <v>5</v>
      </c>
      <c r="E116" s="16" t="s">
        <v>404</v>
      </c>
      <c r="F116" s="14"/>
      <c r="G116" s="15" t="s">
        <v>207</v>
      </c>
      <c r="H116" s="10">
        <v>40634</v>
      </c>
      <c r="I116" s="11">
        <f>YEAR(Tabel1[[#This Row],[Date]])</f>
        <v>2011</v>
      </c>
      <c r="J116" s="11"/>
      <c r="K116" s="11" t="s">
        <v>89</v>
      </c>
      <c r="L116" s="40" t="s">
        <v>355</v>
      </c>
      <c r="M116" s="60"/>
      <c r="N116" s="42"/>
      <c r="O116" s="42"/>
      <c r="P116" s="11">
        <v>3</v>
      </c>
      <c r="Q116" s="11">
        <v>49</v>
      </c>
      <c r="R116" s="12">
        <f t="shared" si="21"/>
        <v>16.333333333333332</v>
      </c>
      <c r="S116" s="56">
        <f t="shared" si="15"/>
        <v>49.613698630136987</v>
      </c>
    </row>
    <row r="117" spans="1:19" x14ac:dyDescent="0.2">
      <c r="A117" s="54">
        <v>57</v>
      </c>
      <c r="B117" s="17">
        <v>57</v>
      </c>
      <c r="C117" s="16" t="s">
        <v>221</v>
      </c>
      <c r="D117" s="7" t="s">
        <v>7</v>
      </c>
      <c r="E117" s="16" t="s">
        <v>424</v>
      </c>
      <c r="F117" s="14"/>
      <c r="G117" s="15" t="s">
        <v>201</v>
      </c>
      <c r="H117" s="10">
        <v>40664</v>
      </c>
      <c r="I117" s="11">
        <f>YEAR(Tabel1[[#This Row],[Date]])</f>
        <v>2011</v>
      </c>
      <c r="J117" s="11"/>
      <c r="K117" s="11" t="s">
        <v>74</v>
      </c>
      <c r="L117" s="11" t="s">
        <v>357</v>
      </c>
      <c r="M117" s="60"/>
      <c r="N117" s="42"/>
      <c r="O117" s="42"/>
      <c r="P117" s="11">
        <v>5</v>
      </c>
      <c r="Q117" s="11">
        <v>111</v>
      </c>
      <c r="R117" s="11">
        <f t="shared" si="21"/>
        <v>22.2</v>
      </c>
      <c r="S117" s="56">
        <f t="shared" si="15"/>
        <v>49.695890410958903</v>
      </c>
    </row>
    <row r="118" spans="1:19" x14ac:dyDescent="0.2">
      <c r="A118" s="54">
        <v>58</v>
      </c>
      <c r="B118" s="17">
        <v>58</v>
      </c>
      <c r="C118" s="16" t="s">
        <v>225</v>
      </c>
      <c r="D118" s="7" t="s">
        <v>7</v>
      </c>
      <c r="E118" s="7" t="s">
        <v>6</v>
      </c>
      <c r="F118" s="11"/>
      <c r="G118" s="22" t="s">
        <v>223</v>
      </c>
      <c r="H118" s="10">
        <v>40940</v>
      </c>
      <c r="I118" s="11">
        <f>YEAR(Tabel1[[#This Row],[Date]])</f>
        <v>2012</v>
      </c>
      <c r="J118" s="11"/>
      <c r="K118" s="11" t="s">
        <v>224</v>
      </c>
      <c r="L118" s="11" t="s">
        <v>357</v>
      </c>
      <c r="M118" s="60"/>
      <c r="N118" s="42"/>
      <c r="O118" s="42"/>
      <c r="P118" s="11">
        <v>4</v>
      </c>
      <c r="Q118" s="11">
        <v>83</v>
      </c>
      <c r="R118" s="12">
        <f t="shared" si="21"/>
        <v>20.75</v>
      </c>
      <c r="S118" s="56">
        <f t="shared" si="15"/>
        <v>50.452054794520549</v>
      </c>
    </row>
    <row r="119" spans="1:19" x14ac:dyDescent="0.2">
      <c r="A119" s="54">
        <v>59</v>
      </c>
      <c r="B119" s="17" t="s">
        <v>247</v>
      </c>
      <c r="C119" s="16" t="s">
        <v>29</v>
      </c>
      <c r="D119" s="7" t="s">
        <v>7</v>
      </c>
      <c r="E119" s="7" t="s">
        <v>6</v>
      </c>
      <c r="F119" s="11"/>
      <c r="G119" s="22" t="s">
        <v>232</v>
      </c>
      <c r="H119" s="10">
        <v>41306</v>
      </c>
      <c r="I119" s="11">
        <f>YEAR(Tabel1[[#This Row],[Date]])</f>
        <v>2013</v>
      </c>
      <c r="J119" s="11" t="s">
        <v>233</v>
      </c>
      <c r="K119" s="11" t="s">
        <v>234</v>
      </c>
      <c r="L119" s="11" t="s">
        <v>358</v>
      </c>
      <c r="M119" s="60"/>
      <c r="N119" s="42"/>
      <c r="O119" s="42"/>
      <c r="P119" s="11">
        <v>2</v>
      </c>
      <c r="Q119" s="11">
        <v>32</v>
      </c>
      <c r="R119" s="11">
        <f t="shared" si="21"/>
        <v>16</v>
      </c>
      <c r="S119" s="56">
        <f t="shared" si="15"/>
        <v>51.454794520547942</v>
      </c>
    </row>
    <row r="120" spans="1:19" x14ac:dyDescent="0.2">
      <c r="A120" s="54">
        <v>59</v>
      </c>
      <c r="B120" s="17" t="s">
        <v>246</v>
      </c>
      <c r="C120" s="16" t="s">
        <v>245</v>
      </c>
      <c r="D120" s="7" t="s">
        <v>7</v>
      </c>
      <c r="E120" s="7" t="s">
        <v>6</v>
      </c>
      <c r="F120" s="11"/>
      <c r="G120" s="22" t="s">
        <v>232</v>
      </c>
      <c r="H120" s="10">
        <v>41306</v>
      </c>
      <c r="I120" s="11">
        <f>YEAR(Tabel1[[#This Row],[Date]])</f>
        <v>2013</v>
      </c>
      <c r="J120" s="11"/>
      <c r="K120" s="14" t="s">
        <v>55</v>
      </c>
      <c r="L120" s="14" t="s">
        <v>358</v>
      </c>
      <c r="M120" s="60"/>
      <c r="N120" s="42"/>
      <c r="O120" s="42"/>
      <c r="P120" s="11">
        <v>3</v>
      </c>
      <c r="Q120" s="11">
        <v>64</v>
      </c>
      <c r="R120" s="12">
        <f t="shared" si="21"/>
        <v>21.333333333333332</v>
      </c>
      <c r="S120" s="56">
        <f t="shared" si="15"/>
        <v>51.454794520547942</v>
      </c>
    </row>
    <row r="121" spans="1:19" x14ac:dyDescent="0.2">
      <c r="A121" s="54">
        <v>59</v>
      </c>
      <c r="B121" s="17" t="s">
        <v>248</v>
      </c>
      <c r="C121" s="16" t="s">
        <v>244</v>
      </c>
      <c r="D121" s="7" t="s">
        <v>7</v>
      </c>
      <c r="E121" s="7" t="s">
        <v>6</v>
      </c>
      <c r="F121" s="11"/>
      <c r="G121" s="22" t="s">
        <v>249</v>
      </c>
      <c r="H121" s="10">
        <v>41334</v>
      </c>
      <c r="I121" s="11">
        <f>YEAR(Tabel1[[#This Row],[Date]])</f>
        <v>2013</v>
      </c>
      <c r="J121" s="11"/>
      <c r="K121" s="14" t="s">
        <v>71</v>
      </c>
      <c r="L121" s="14" t="s">
        <v>356</v>
      </c>
      <c r="M121" s="60">
        <v>0.1277777777777778</v>
      </c>
      <c r="N121" s="42">
        <v>0.17708333333333334</v>
      </c>
      <c r="O121" s="43">
        <f>(N121-M121)/M121</f>
        <v>0.38586956521739119</v>
      </c>
      <c r="P121" s="11">
        <v>4</v>
      </c>
      <c r="Q121" s="11">
        <v>80</v>
      </c>
      <c r="R121" s="11">
        <f t="shared" si="21"/>
        <v>20</v>
      </c>
      <c r="S121" s="56">
        <f t="shared" ref="S121:S142" si="30">(H121-S$1)/365</f>
        <v>51.531506849315072</v>
      </c>
    </row>
    <row r="122" spans="1:19" x14ac:dyDescent="0.2">
      <c r="A122" s="54">
        <v>60</v>
      </c>
      <c r="B122" s="8" t="s">
        <v>283</v>
      </c>
      <c r="C122" s="16" t="s">
        <v>285</v>
      </c>
      <c r="D122" s="7" t="s">
        <v>280</v>
      </c>
      <c r="E122" s="16" t="s">
        <v>9</v>
      </c>
      <c r="F122" s="14"/>
      <c r="G122" s="15" t="s">
        <v>284</v>
      </c>
      <c r="H122" s="10">
        <v>41456</v>
      </c>
      <c r="I122" s="11">
        <f>YEAR(Tabel1[[#This Row],[Date]])</f>
        <v>2013</v>
      </c>
      <c r="J122" s="11"/>
      <c r="K122" s="11" t="s">
        <v>54</v>
      </c>
      <c r="L122" s="40" t="s">
        <v>355</v>
      </c>
      <c r="M122" s="60"/>
      <c r="N122" s="42"/>
      <c r="O122" s="42"/>
      <c r="P122" s="11">
        <v>3</v>
      </c>
      <c r="Q122" s="11">
        <v>60</v>
      </c>
      <c r="R122" s="11">
        <f t="shared" si="21"/>
        <v>20</v>
      </c>
      <c r="S122" s="56">
        <f t="shared" si="30"/>
        <v>51.865753424657534</v>
      </c>
    </row>
    <row r="123" spans="1:19" x14ac:dyDescent="0.2">
      <c r="A123" s="54">
        <v>60</v>
      </c>
      <c r="B123" s="8" t="s">
        <v>286</v>
      </c>
      <c r="C123" s="16" t="s">
        <v>290</v>
      </c>
      <c r="D123" s="7" t="s">
        <v>280</v>
      </c>
      <c r="E123" s="7" t="str">
        <f>C123</f>
        <v>Adagio</v>
      </c>
      <c r="F123" s="11"/>
      <c r="G123" s="15" t="s">
        <v>282</v>
      </c>
      <c r="H123" s="10">
        <v>41487</v>
      </c>
      <c r="I123" s="11">
        <f>YEAR(Tabel1[[#This Row],[Date]])</f>
        <v>2013</v>
      </c>
      <c r="J123" s="11"/>
      <c r="K123" s="11" t="s">
        <v>55</v>
      </c>
      <c r="L123" s="40" t="s">
        <v>355</v>
      </c>
      <c r="M123" s="60"/>
      <c r="N123" s="42"/>
      <c r="O123" s="42"/>
      <c r="P123" s="11">
        <v>4</v>
      </c>
      <c r="Q123" s="11">
        <v>72</v>
      </c>
      <c r="R123" s="11">
        <f t="shared" si="21"/>
        <v>18</v>
      </c>
      <c r="S123" s="56">
        <f t="shared" si="30"/>
        <v>51.950684931506849</v>
      </c>
    </row>
    <row r="124" spans="1:19" x14ac:dyDescent="0.2">
      <c r="A124" s="54">
        <v>60</v>
      </c>
      <c r="B124" s="8" t="s">
        <v>287</v>
      </c>
      <c r="C124" s="16" t="s">
        <v>288</v>
      </c>
      <c r="D124" s="7" t="s">
        <v>280</v>
      </c>
      <c r="E124" s="7" t="str">
        <f>C124</f>
        <v>Vivace</v>
      </c>
      <c r="F124" s="11"/>
      <c r="G124" s="9" t="s">
        <v>281</v>
      </c>
      <c r="H124" s="10">
        <v>41579</v>
      </c>
      <c r="I124" s="11">
        <f>YEAR(Tabel1[[#This Row],[Date]])</f>
        <v>2013</v>
      </c>
      <c r="J124" s="11"/>
      <c r="K124" s="11" t="s">
        <v>54</v>
      </c>
      <c r="L124" s="40" t="s">
        <v>355</v>
      </c>
      <c r="M124" s="60"/>
      <c r="N124" s="42"/>
      <c r="O124" s="42"/>
      <c r="P124" s="11">
        <v>4</v>
      </c>
      <c r="Q124" s="11">
        <v>64</v>
      </c>
      <c r="R124" s="11">
        <f t="shared" si="21"/>
        <v>16</v>
      </c>
      <c r="S124" s="56">
        <f t="shared" si="30"/>
        <v>52.202739726027396</v>
      </c>
    </row>
    <row r="125" spans="1:19" x14ac:dyDescent="0.2">
      <c r="A125" s="54">
        <v>61</v>
      </c>
      <c r="B125" s="8" t="s">
        <v>289</v>
      </c>
      <c r="C125" s="7" t="s">
        <v>291</v>
      </c>
      <c r="D125" s="7" t="s">
        <v>7</v>
      </c>
      <c r="E125" s="7" t="s">
        <v>9</v>
      </c>
      <c r="F125" s="11"/>
      <c r="G125" s="9" t="s">
        <v>281</v>
      </c>
      <c r="H125" s="10">
        <v>41579</v>
      </c>
      <c r="I125" s="11">
        <f>YEAR(Tabel1[[#This Row],[Date]])</f>
        <v>2013</v>
      </c>
      <c r="J125" s="11"/>
      <c r="K125" s="11" t="s">
        <v>60</v>
      </c>
      <c r="L125" s="14" t="s">
        <v>356</v>
      </c>
      <c r="M125" s="60">
        <v>0.13472222222222222</v>
      </c>
      <c r="N125" s="42">
        <v>0.16666666666666666</v>
      </c>
      <c r="O125" s="43">
        <f>(N125-M125)/M125</f>
        <v>0.23711340206185566</v>
      </c>
      <c r="P125" s="11">
        <v>4</v>
      </c>
      <c r="Q125" s="11">
        <v>68</v>
      </c>
      <c r="R125" s="11">
        <f t="shared" si="21"/>
        <v>17</v>
      </c>
      <c r="S125" s="56">
        <f t="shared" si="30"/>
        <v>52.202739726027396</v>
      </c>
    </row>
    <row r="126" spans="1:19" x14ac:dyDescent="0.2">
      <c r="A126" s="54">
        <v>61</v>
      </c>
      <c r="B126" s="8" t="s">
        <v>294</v>
      </c>
      <c r="C126" s="7" t="s">
        <v>296</v>
      </c>
      <c r="D126" s="7" t="s">
        <v>7</v>
      </c>
      <c r="E126" s="7" t="s">
        <v>9</v>
      </c>
      <c r="F126" s="11"/>
      <c r="G126" s="9" t="s">
        <v>295</v>
      </c>
      <c r="H126" s="10">
        <v>41640</v>
      </c>
      <c r="I126" s="11">
        <f>YEAR(Tabel1[[#This Row],[Date]])</f>
        <v>2014</v>
      </c>
      <c r="J126" s="11"/>
      <c r="K126" s="11" t="s">
        <v>53</v>
      </c>
      <c r="L126" s="11" t="s">
        <v>358</v>
      </c>
      <c r="M126" s="60"/>
      <c r="N126" s="42"/>
      <c r="O126" s="42"/>
      <c r="P126" s="11">
        <v>2</v>
      </c>
      <c r="Q126" s="11">
        <v>101</v>
      </c>
      <c r="R126" s="11">
        <f t="shared" si="21"/>
        <v>50.5</v>
      </c>
      <c r="S126" s="56">
        <f t="shared" si="30"/>
        <v>52.369863013698627</v>
      </c>
    </row>
    <row r="127" spans="1:19" x14ac:dyDescent="0.2">
      <c r="A127" s="54">
        <v>61</v>
      </c>
      <c r="B127" s="8" t="s">
        <v>297</v>
      </c>
      <c r="C127" s="7" t="s">
        <v>296</v>
      </c>
      <c r="D127" s="7" t="s">
        <v>5</v>
      </c>
      <c r="E127" s="7" t="s">
        <v>9</v>
      </c>
      <c r="F127" s="11"/>
      <c r="G127" s="9" t="s">
        <v>298</v>
      </c>
      <c r="H127" s="10">
        <v>41671</v>
      </c>
      <c r="I127" s="11">
        <f>YEAR(Tabel1[[#This Row],[Date]])</f>
        <v>2014</v>
      </c>
      <c r="J127" s="11"/>
      <c r="K127" s="11" t="s">
        <v>53</v>
      </c>
      <c r="L127" s="40" t="s">
        <v>355</v>
      </c>
      <c r="M127" s="60"/>
      <c r="N127" s="42"/>
      <c r="O127" s="42"/>
      <c r="P127" s="11">
        <v>3</v>
      </c>
      <c r="Q127" s="11">
        <v>101</v>
      </c>
      <c r="R127" s="12">
        <f t="shared" si="21"/>
        <v>33.666666666666664</v>
      </c>
      <c r="S127" s="56">
        <f t="shared" si="30"/>
        <v>52.454794520547942</v>
      </c>
    </row>
    <row r="128" spans="1:19" x14ac:dyDescent="0.2">
      <c r="A128" s="54">
        <v>61</v>
      </c>
      <c r="B128" s="8" t="s">
        <v>299</v>
      </c>
      <c r="C128" s="7" t="s">
        <v>300</v>
      </c>
      <c r="D128" s="7" t="s">
        <v>7</v>
      </c>
      <c r="E128" s="7" t="s">
        <v>411</v>
      </c>
      <c r="F128" s="11"/>
      <c r="G128" s="9" t="s">
        <v>298</v>
      </c>
      <c r="H128" s="10">
        <v>41671</v>
      </c>
      <c r="I128" s="11">
        <f>YEAR(Tabel1[[#This Row],[Date]])</f>
        <v>2014</v>
      </c>
      <c r="J128" s="11" t="s">
        <v>303</v>
      </c>
      <c r="K128" s="11" t="s">
        <v>51</v>
      </c>
      <c r="L128" s="11" t="s">
        <v>356</v>
      </c>
      <c r="M128" s="60">
        <v>0.15972222222222224</v>
      </c>
      <c r="N128" s="42">
        <v>0.19444444444444445</v>
      </c>
      <c r="O128" s="43">
        <f t="shared" ref="O128:O129" si="31">(N128-M128)/M128</f>
        <v>0.217391304347826</v>
      </c>
      <c r="P128" s="11">
        <v>4</v>
      </c>
      <c r="Q128" s="11">
        <v>96</v>
      </c>
      <c r="R128" s="11">
        <f t="shared" si="21"/>
        <v>24</v>
      </c>
      <c r="S128" s="56">
        <f t="shared" si="30"/>
        <v>52.454794520547942</v>
      </c>
    </row>
    <row r="129" spans="1:19" x14ac:dyDescent="0.2">
      <c r="A129" s="54">
        <v>61</v>
      </c>
      <c r="B129" s="8" t="s">
        <v>363</v>
      </c>
      <c r="C129" s="7" t="s">
        <v>301</v>
      </c>
      <c r="D129" s="7" t="s">
        <v>7</v>
      </c>
      <c r="E129" s="7" t="s">
        <v>6</v>
      </c>
      <c r="F129" s="11"/>
      <c r="G129" s="9" t="s">
        <v>302</v>
      </c>
      <c r="H129" s="10">
        <v>41730</v>
      </c>
      <c r="I129" s="11">
        <f>YEAR(Tabel1[[#This Row],[Date]])</f>
        <v>2014</v>
      </c>
      <c r="J129" s="11"/>
      <c r="K129" s="11" t="s">
        <v>60</v>
      </c>
      <c r="L129" s="11" t="s">
        <v>356</v>
      </c>
      <c r="M129" s="60">
        <v>0.1388888888888889</v>
      </c>
      <c r="N129" s="42">
        <v>0.15277777777777776</v>
      </c>
      <c r="O129" s="43">
        <f t="shared" si="31"/>
        <v>9.9999999999999839E-2</v>
      </c>
      <c r="P129" s="11">
        <v>3</v>
      </c>
      <c r="Q129" s="11">
        <v>84</v>
      </c>
      <c r="R129" s="11">
        <f t="shared" si="21"/>
        <v>28</v>
      </c>
      <c r="S129" s="56">
        <f t="shared" si="30"/>
        <v>52.61643835616438</v>
      </c>
    </row>
    <row r="130" spans="1:19" x14ac:dyDescent="0.2">
      <c r="A130" s="54">
        <v>62</v>
      </c>
      <c r="B130" s="8">
        <v>62</v>
      </c>
      <c r="C130" s="7" t="s">
        <v>292</v>
      </c>
      <c r="D130" s="7" t="s">
        <v>13</v>
      </c>
      <c r="E130" s="16" t="s">
        <v>6</v>
      </c>
      <c r="F130" s="14"/>
      <c r="G130" s="9" t="s">
        <v>293</v>
      </c>
      <c r="H130" s="10">
        <v>41609</v>
      </c>
      <c r="I130" s="11">
        <f>YEAR(Tabel1[[#This Row],[Date]])</f>
        <v>2013</v>
      </c>
      <c r="J130" s="11"/>
      <c r="K130" s="11" t="s">
        <v>78</v>
      </c>
      <c r="L130" s="40" t="s">
        <v>355</v>
      </c>
      <c r="M130" s="60"/>
      <c r="N130" s="42"/>
      <c r="O130" s="42"/>
      <c r="P130" s="11">
        <v>5</v>
      </c>
      <c r="Q130" s="11">
        <v>70</v>
      </c>
      <c r="R130" s="11">
        <f t="shared" si="21"/>
        <v>14</v>
      </c>
      <c r="S130" s="56">
        <f t="shared" si="30"/>
        <v>52.284931506849318</v>
      </c>
    </row>
    <row r="131" spans="1:19" x14ac:dyDescent="0.2">
      <c r="A131" s="54">
        <v>63</v>
      </c>
      <c r="B131" s="8" t="s">
        <v>317</v>
      </c>
      <c r="C131" s="7" t="s">
        <v>305</v>
      </c>
      <c r="D131" s="7" t="s">
        <v>5</v>
      </c>
      <c r="E131" s="16" t="s">
        <v>425</v>
      </c>
      <c r="F131" s="14"/>
      <c r="G131" s="9" t="s">
        <v>304</v>
      </c>
      <c r="H131" s="10">
        <v>41821</v>
      </c>
      <c r="I131" s="11">
        <f>YEAR(Tabel1[[#This Row],[Date]])</f>
        <v>2014</v>
      </c>
      <c r="J131" s="11"/>
      <c r="K131" s="11" t="s">
        <v>64</v>
      </c>
      <c r="L131" s="40" t="s">
        <v>355</v>
      </c>
      <c r="M131" s="60"/>
      <c r="N131" s="42"/>
      <c r="O131" s="42"/>
      <c r="P131" s="11">
        <v>4</v>
      </c>
      <c r="Q131" s="11">
        <v>68</v>
      </c>
      <c r="R131" s="11">
        <f t="shared" si="21"/>
        <v>17</v>
      </c>
      <c r="S131" s="56">
        <f t="shared" si="30"/>
        <v>52.865753424657534</v>
      </c>
    </row>
    <row r="132" spans="1:19" x14ac:dyDescent="0.2">
      <c r="A132" s="54">
        <v>63</v>
      </c>
      <c r="B132" s="8" t="s">
        <v>318</v>
      </c>
      <c r="C132" s="7" t="s">
        <v>319</v>
      </c>
      <c r="D132" s="7" t="s">
        <v>7</v>
      </c>
      <c r="E132" s="45" t="s">
        <v>355</v>
      </c>
      <c r="F132" s="40"/>
      <c r="G132" s="9" t="s">
        <v>320</v>
      </c>
      <c r="H132" s="10">
        <v>42095</v>
      </c>
      <c r="I132" s="11">
        <f>YEAR(Tabel1[[#This Row],[Date]])</f>
        <v>2015</v>
      </c>
      <c r="J132" s="18" t="s">
        <v>429</v>
      </c>
      <c r="K132" s="11" t="s">
        <v>67</v>
      </c>
      <c r="L132" s="11" t="s">
        <v>356</v>
      </c>
      <c r="M132" s="60">
        <v>0.15833333333333333</v>
      </c>
      <c r="N132" s="42">
        <v>0.19444444444444445</v>
      </c>
      <c r="O132" s="43">
        <f t="shared" ref="O132:O134" si="32">(N132-M132)/M132</f>
        <v>0.22807017543859656</v>
      </c>
      <c r="P132" s="11">
        <v>4</v>
      </c>
      <c r="Q132" s="11">
        <v>80</v>
      </c>
      <c r="R132" s="11">
        <f t="shared" si="21"/>
        <v>20</v>
      </c>
      <c r="S132" s="56">
        <f t="shared" si="30"/>
        <v>53.61643835616438</v>
      </c>
    </row>
    <row r="133" spans="1:19" x14ac:dyDescent="0.2">
      <c r="A133" s="54">
        <v>63</v>
      </c>
      <c r="B133" s="8" t="s">
        <v>551</v>
      </c>
      <c r="C133" s="7" t="s">
        <v>552</v>
      </c>
      <c r="D133" s="7" t="s">
        <v>517</v>
      </c>
      <c r="E133" s="79"/>
      <c r="F133" s="81"/>
      <c r="G133" s="9" t="s">
        <v>547</v>
      </c>
      <c r="H133" s="10">
        <v>44287</v>
      </c>
      <c r="I133" s="11">
        <f>YEAR(Tabel1[[#This Row],[Date]])</f>
        <v>2021</v>
      </c>
      <c r="J133" s="18"/>
      <c r="K133" s="11" t="s">
        <v>67</v>
      </c>
      <c r="L133" s="40" t="s">
        <v>355</v>
      </c>
      <c r="M133" s="60"/>
      <c r="N133" s="61"/>
      <c r="O133" s="80"/>
      <c r="P133" s="11">
        <v>5</v>
      </c>
      <c r="Q133" s="11">
        <v>80</v>
      </c>
      <c r="R133" s="11">
        <f t="shared" si="21"/>
        <v>16</v>
      </c>
      <c r="S133" s="56">
        <f t="shared" si="30"/>
        <v>59.62191780821918</v>
      </c>
    </row>
    <row r="134" spans="1:19" x14ac:dyDescent="0.2">
      <c r="A134" s="54">
        <v>64</v>
      </c>
      <c r="B134" s="8" t="s">
        <v>625</v>
      </c>
      <c r="C134" s="7" t="s">
        <v>307</v>
      </c>
      <c r="D134" s="7" t="s">
        <v>7</v>
      </c>
      <c r="E134" s="7" t="s">
        <v>290</v>
      </c>
      <c r="F134" s="11"/>
      <c r="G134" s="9" t="s">
        <v>304</v>
      </c>
      <c r="H134" s="10">
        <v>41821</v>
      </c>
      <c r="I134" s="11">
        <f>YEAR(Tabel1[[#This Row],[Date]])</f>
        <v>2014</v>
      </c>
      <c r="J134" s="11"/>
      <c r="K134" s="11" t="s">
        <v>63</v>
      </c>
      <c r="L134" s="11" t="s">
        <v>356</v>
      </c>
      <c r="M134" s="60">
        <v>0.20277777777777781</v>
      </c>
      <c r="N134" s="42">
        <v>0.21875</v>
      </c>
      <c r="O134" s="43">
        <f t="shared" si="32"/>
        <v>7.8767123287671076E-2</v>
      </c>
      <c r="P134" s="11">
        <v>3</v>
      </c>
      <c r="Q134" s="11">
        <v>109</v>
      </c>
      <c r="R134" s="12">
        <f t="shared" si="21"/>
        <v>36.333333333333336</v>
      </c>
      <c r="S134" s="56">
        <f t="shared" si="30"/>
        <v>52.865753424657534</v>
      </c>
    </row>
    <row r="135" spans="1:19" x14ac:dyDescent="0.2">
      <c r="A135" s="54">
        <v>64</v>
      </c>
      <c r="B135" s="8" t="s">
        <v>743</v>
      </c>
      <c r="C135" s="7" t="s">
        <v>307</v>
      </c>
      <c r="D135" s="7" t="s">
        <v>517</v>
      </c>
      <c r="E135" s="16"/>
      <c r="F135" s="14"/>
      <c r="G135" s="9" t="s">
        <v>742</v>
      </c>
      <c r="H135" s="10">
        <v>45139</v>
      </c>
      <c r="I135" s="11">
        <f>YEAR(Tabel1[[#This Row],[Date]])</f>
        <v>2023</v>
      </c>
      <c r="J135" s="18"/>
      <c r="K135" s="11" t="s">
        <v>63</v>
      </c>
      <c r="L135" s="40" t="s">
        <v>355</v>
      </c>
      <c r="M135" s="60">
        <v>0.20694444444444446</v>
      </c>
      <c r="N135" s="61"/>
      <c r="O135" s="80"/>
      <c r="P135" s="11">
        <v>21</v>
      </c>
      <c r="Q135" s="11">
        <v>109</v>
      </c>
      <c r="R135" s="12">
        <f t="shared" ref="R135" si="33">Q135/P135</f>
        <v>5.1904761904761907</v>
      </c>
      <c r="S135" s="56">
        <f t="shared" ref="S135" si="34">(H135-S$1)/365</f>
        <v>61.956164383561642</v>
      </c>
    </row>
    <row r="136" spans="1:19" x14ac:dyDescent="0.2">
      <c r="A136" s="54">
        <v>64</v>
      </c>
      <c r="B136" s="8" t="s">
        <v>626</v>
      </c>
      <c r="C136" s="7" t="s">
        <v>638</v>
      </c>
      <c r="D136" s="7" t="s">
        <v>7</v>
      </c>
      <c r="E136" s="16"/>
      <c r="F136" s="14">
        <v>120</v>
      </c>
      <c r="G136" s="9" t="s">
        <v>623</v>
      </c>
      <c r="H136" s="10">
        <v>44562</v>
      </c>
      <c r="I136" s="11">
        <f>YEAR(Tabel1[[#This Row],[Date]])</f>
        <v>2022</v>
      </c>
      <c r="J136" s="18"/>
      <c r="K136" s="11" t="s">
        <v>624</v>
      </c>
      <c r="L136" s="11" t="s">
        <v>356</v>
      </c>
      <c r="M136" s="60">
        <v>8.5416666666666655E-2</v>
      </c>
      <c r="N136" s="61"/>
      <c r="O136" s="80"/>
      <c r="P136" s="11">
        <v>2</v>
      </c>
      <c r="Q136" s="11">
        <v>49</v>
      </c>
      <c r="R136" s="12">
        <f t="shared" ref="R136:R137" si="35">Q136/P136</f>
        <v>24.5</v>
      </c>
      <c r="S136" s="56">
        <f t="shared" ref="S136:S137" si="36">(H136-S$1)/365</f>
        <v>60.375342465753427</v>
      </c>
    </row>
    <row r="137" spans="1:19" x14ac:dyDescent="0.2">
      <c r="A137" s="54">
        <v>64</v>
      </c>
      <c r="B137" s="8" t="s">
        <v>627</v>
      </c>
      <c r="C137" s="7" t="s">
        <v>639</v>
      </c>
      <c r="D137" s="7" t="s">
        <v>7</v>
      </c>
      <c r="E137" s="16"/>
      <c r="F137" s="14">
        <v>120</v>
      </c>
      <c r="G137" s="9" t="s">
        <v>623</v>
      </c>
      <c r="H137" s="10">
        <v>44562</v>
      </c>
      <c r="I137" s="11">
        <f>YEAR(Tabel1[[#This Row],[Date]])</f>
        <v>2022</v>
      </c>
      <c r="J137" s="18"/>
      <c r="K137" s="11" t="s">
        <v>57</v>
      </c>
      <c r="L137" s="11" t="s">
        <v>356</v>
      </c>
      <c r="M137" s="60">
        <v>8.5416666666666655E-2</v>
      </c>
      <c r="N137" s="61"/>
      <c r="O137" s="80"/>
      <c r="P137" s="11">
        <v>2</v>
      </c>
      <c r="Q137" s="11">
        <v>49</v>
      </c>
      <c r="R137" s="12">
        <f t="shared" si="35"/>
        <v>24.5</v>
      </c>
      <c r="S137" s="56">
        <f t="shared" si="36"/>
        <v>60.375342465753427</v>
      </c>
    </row>
    <row r="138" spans="1:19" x14ac:dyDescent="0.2">
      <c r="A138" s="54">
        <v>65</v>
      </c>
      <c r="B138" s="8">
        <v>65</v>
      </c>
      <c r="C138" s="7" t="s">
        <v>308</v>
      </c>
      <c r="D138" s="7" t="s">
        <v>309</v>
      </c>
      <c r="E138" s="16" t="s">
        <v>403</v>
      </c>
      <c r="F138" s="14"/>
      <c r="G138" s="9" t="s">
        <v>310</v>
      </c>
      <c r="H138" s="10">
        <v>41944</v>
      </c>
      <c r="I138" s="11">
        <f>YEAR(Tabel1[[#This Row],[Date]])</f>
        <v>2014</v>
      </c>
      <c r="J138" s="11" t="s">
        <v>311</v>
      </c>
      <c r="K138" s="11" t="s">
        <v>74</v>
      </c>
      <c r="L138" s="40" t="s">
        <v>355</v>
      </c>
      <c r="M138" s="60"/>
      <c r="N138" s="42"/>
      <c r="O138" s="42"/>
      <c r="P138" s="11">
        <v>4</v>
      </c>
      <c r="Q138" s="11">
        <v>76</v>
      </c>
      <c r="R138" s="11">
        <f t="shared" si="21"/>
        <v>19</v>
      </c>
      <c r="S138" s="56">
        <f t="shared" si="30"/>
        <v>53.202739726027396</v>
      </c>
    </row>
    <row r="139" spans="1:19" x14ac:dyDescent="0.2">
      <c r="A139" s="54">
        <v>66</v>
      </c>
      <c r="B139" s="8">
        <v>66</v>
      </c>
      <c r="C139" s="7" t="s">
        <v>314</v>
      </c>
      <c r="D139" s="7" t="s">
        <v>5</v>
      </c>
      <c r="E139" s="7" t="s">
        <v>397</v>
      </c>
      <c r="F139" s="11"/>
      <c r="G139" s="9" t="s">
        <v>315</v>
      </c>
      <c r="H139" s="10">
        <v>42005</v>
      </c>
      <c r="I139" s="11">
        <f>YEAR(Tabel1[[#This Row],[Date]])</f>
        <v>2015</v>
      </c>
      <c r="J139" s="11"/>
      <c r="K139" s="11" t="s">
        <v>316</v>
      </c>
      <c r="L139" s="40" t="s">
        <v>355</v>
      </c>
      <c r="M139" s="60"/>
      <c r="N139" s="42"/>
      <c r="O139" s="42"/>
      <c r="P139" s="11">
        <v>5</v>
      </c>
      <c r="Q139" s="11">
        <v>96</v>
      </c>
      <c r="R139" s="11">
        <f t="shared" si="21"/>
        <v>19.2</v>
      </c>
      <c r="S139" s="56">
        <f t="shared" si="30"/>
        <v>53.369863013698627</v>
      </c>
    </row>
    <row r="140" spans="1:19" x14ac:dyDescent="0.2">
      <c r="A140" s="54">
        <v>67</v>
      </c>
      <c r="B140" s="8">
        <v>67</v>
      </c>
      <c r="C140" s="7" t="s">
        <v>321</v>
      </c>
      <c r="D140" s="7" t="s">
        <v>7</v>
      </c>
      <c r="E140" s="16" t="s">
        <v>411</v>
      </c>
      <c r="F140" s="14"/>
      <c r="G140" s="9" t="s">
        <v>322</v>
      </c>
      <c r="H140" s="10">
        <v>42156</v>
      </c>
      <c r="I140" s="11">
        <f>YEAR(Tabel1[[#This Row],[Date]])</f>
        <v>2015</v>
      </c>
      <c r="J140" s="11"/>
      <c r="K140" s="11" t="s">
        <v>67</v>
      </c>
      <c r="L140" s="11" t="s">
        <v>356</v>
      </c>
      <c r="M140" s="60">
        <v>0.17013888888888887</v>
      </c>
      <c r="N140" s="42"/>
      <c r="O140" s="42"/>
      <c r="P140" s="11">
        <v>5</v>
      </c>
      <c r="Q140" s="11">
        <v>116</v>
      </c>
      <c r="R140" s="11">
        <f t="shared" si="21"/>
        <v>23.2</v>
      </c>
      <c r="S140" s="56">
        <f t="shared" si="30"/>
        <v>53.783561643835618</v>
      </c>
    </row>
    <row r="141" spans="1:19" x14ac:dyDescent="0.2">
      <c r="A141" s="54">
        <v>68</v>
      </c>
      <c r="B141" s="8" t="s">
        <v>323</v>
      </c>
      <c r="C141" s="7" t="s">
        <v>236</v>
      </c>
      <c r="D141" s="7" t="s">
        <v>280</v>
      </c>
      <c r="E141" s="16" t="s">
        <v>6</v>
      </c>
      <c r="F141" s="14"/>
      <c r="G141" s="9" t="s">
        <v>327</v>
      </c>
      <c r="H141" s="10">
        <v>42339</v>
      </c>
      <c r="I141" s="11">
        <f>YEAR(Tabel1[[#This Row],[Date]])</f>
        <v>2015</v>
      </c>
      <c r="J141" s="11" t="s">
        <v>183</v>
      </c>
      <c r="K141" s="11" t="s">
        <v>329</v>
      </c>
      <c r="L141" s="40" t="s">
        <v>355</v>
      </c>
      <c r="M141" s="60"/>
      <c r="N141" s="42"/>
      <c r="O141" s="42"/>
      <c r="P141" s="11">
        <v>4</v>
      </c>
      <c r="Q141" s="11">
        <v>85</v>
      </c>
      <c r="R141" s="11">
        <f t="shared" si="21"/>
        <v>21.25</v>
      </c>
      <c r="S141" s="56">
        <f t="shared" si="30"/>
        <v>54.284931506849318</v>
      </c>
    </row>
    <row r="142" spans="1:19" x14ac:dyDescent="0.2">
      <c r="A142" s="54">
        <v>68</v>
      </c>
      <c r="B142" s="8" t="s">
        <v>324</v>
      </c>
      <c r="C142" s="7" t="s">
        <v>325</v>
      </c>
      <c r="D142" s="7" t="s">
        <v>280</v>
      </c>
      <c r="E142" s="16" t="s">
        <v>290</v>
      </c>
      <c r="F142" s="14"/>
      <c r="G142" s="9" t="s">
        <v>326</v>
      </c>
      <c r="H142" s="10">
        <v>42370</v>
      </c>
      <c r="I142" s="11">
        <f>YEAR(Tabel1[[#This Row],[Date]])</f>
        <v>2016</v>
      </c>
      <c r="J142" s="11" t="s">
        <v>183</v>
      </c>
      <c r="K142" s="11" t="s">
        <v>328</v>
      </c>
      <c r="L142" s="40" t="s">
        <v>355</v>
      </c>
      <c r="M142" s="60"/>
      <c r="N142" s="42"/>
      <c r="O142" s="42"/>
      <c r="P142" s="11">
        <v>3</v>
      </c>
      <c r="Q142" s="11">
        <v>84</v>
      </c>
      <c r="R142" s="11">
        <f t="shared" si="21"/>
        <v>28</v>
      </c>
      <c r="S142" s="56">
        <f t="shared" si="30"/>
        <v>54.369863013698627</v>
      </c>
    </row>
    <row r="143" spans="1:19" x14ac:dyDescent="0.2">
      <c r="A143" s="54">
        <v>69</v>
      </c>
      <c r="B143" s="8" t="s">
        <v>369</v>
      </c>
      <c r="C143" s="7" t="s">
        <v>330</v>
      </c>
      <c r="D143" s="7" t="s">
        <v>7</v>
      </c>
      <c r="E143" s="16" t="s">
        <v>6</v>
      </c>
      <c r="F143" s="14"/>
      <c r="G143" s="9" t="s">
        <v>331</v>
      </c>
      <c r="H143" s="10">
        <v>42430</v>
      </c>
      <c r="I143" s="11">
        <f>YEAR(Tabel1[[#This Row],[Date]])</f>
        <v>2016</v>
      </c>
      <c r="J143" s="11"/>
      <c r="K143" s="11" t="s">
        <v>89</v>
      </c>
      <c r="L143" s="11" t="s">
        <v>358</v>
      </c>
      <c r="M143" s="60"/>
      <c r="N143" s="42"/>
      <c r="O143" s="42"/>
      <c r="P143" s="11">
        <v>6</v>
      </c>
      <c r="Q143" s="11">
        <v>128</v>
      </c>
      <c r="R143" s="12">
        <f t="shared" ref="R143:R150" si="37">Q143/P143</f>
        <v>21.333333333333332</v>
      </c>
      <c r="S143" s="56">
        <f t="shared" ref="S143:S150" si="38">(H143-S$1)/365</f>
        <v>54.534246575342465</v>
      </c>
    </row>
    <row r="144" spans="1:19" x14ac:dyDescent="0.2">
      <c r="A144" s="54">
        <v>69</v>
      </c>
      <c r="B144" s="8" t="s">
        <v>370</v>
      </c>
      <c r="C144" s="7" t="s">
        <v>330</v>
      </c>
      <c r="D144" s="7" t="s">
        <v>5</v>
      </c>
      <c r="E144" s="16" t="s">
        <v>6</v>
      </c>
      <c r="F144" s="14"/>
      <c r="G144" s="9" t="s">
        <v>376</v>
      </c>
      <c r="H144" s="10">
        <v>42644</v>
      </c>
      <c r="I144" s="11">
        <f>YEAR(Tabel1[[#This Row],[Date]])</f>
        <v>2016</v>
      </c>
      <c r="J144" s="11"/>
      <c r="K144" s="11" t="s">
        <v>89</v>
      </c>
      <c r="L144" s="11" t="s">
        <v>358</v>
      </c>
      <c r="M144" s="60"/>
      <c r="N144" s="42"/>
      <c r="O144" s="42"/>
      <c r="P144" s="11">
        <v>8</v>
      </c>
      <c r="Q144" s="11">
        <v>128</v>
      </c>
      <c r="R144" s="12">
        <f t="shared" si="37"/>
        <v>16</v>
      </c>
      <c r="S144" s="56">
        <f t="shared" si="38"/>
        <v>55.12054794520548</v>
      </c>
    </row>
    <row r="145" spans="1:19" x14ac:dyDescent="0.2">
      <c r="A145" s="54">
        <v>70</v>
      </c>
      <c r="B145" s="8" t="s">
        <v>380</v>
      </c>
      <c r="C145" s="16" t="s">
        <v>426</v>
      </c>
      <c r="D145" s="7" t="s">
        <v>7</v>
      </c>
      <c r="E145" s="16" t="s">
        <v>6</v>
      </c>
      <c r="F145" s="14">
        <v>110</v>
      </c>
      <c r="G145" s="9" t="s">
        <v>371</v>
      </c>
      <c r="H145" s="10">
        <v>42736</v>
      </c>
      <c r="I145" s="11">
        <f>YEAR(Tabel1[[#This Row],[Date]])</f>
        <v>2017</v>
      </c>
      <c r="J145" s="11"/>
      <c r="K145" s="11" t="s">
        <v>64</v>
      </c>
      <c r="L145" s="11" t="s">
        <v>358</v>
      </c>
      <c r="M145" s="60">
        <v>0.14930555555555555</v>
      </c>
      <c r="N145" s="42"/>
      <c r="O145" s="42"/>
      <c r="P145" s="11">
        <v>5</v>
      </c>
      <c r="Q145" s="11">
        <v>104</v>
      </c>
      <c r="R145" s="12">
        <f t="shared" si="37"/>
        <v>20.8</v>
      </c>
      <c r="S145" s="56">
        <f t="shared" si="38"/>
        <v>55.372602739726027</v>
      </c>
    </row>
    <row r="146" spans="1:19" x14ac:dyDescent="0.2">
      <c r="A146" s="54">
        <v>70</v>
      </c>
      <c r="B146" s="8" t="s">
        <v>381</v>
      </c>
      <c r="C146" s="7" t="s">
        <v>379</v>
      </c>
      <c r="D146" s="7" t="s">
        <v>7</v>
      </c>
      <c r="E146" s="7" t="s">
        <v>9</v>
      </c>
      <c r="F146" s="11">
        <v>110</v>
      </c>
      <c r="G146" s="9" t="s">
        <v>382</v>
      </c>
      <c r="H146" s="10">
        <v>42856</v>
      </c>
      <c r="I146" s="11">
        <f>YEAR(Tabel1[[#This Row],[Date]])</f>
        <v>2017</v>
      </c>
      <c r="J146" s="11"/>
      <c r="K146" s="11" t="s">
        <v>67</v>
      </c>
      <c r="L146" s="11" t="s">
        <v>358</v>
      </c>
      <c r="M146" s="60">
        <v>0.19236111111111112</v>
      </c>
      <c r="N146" s="42"/>
      <c r="O146" s="42"/>
      <c r="P146" s="11">
        <v>5</v>
      </c>
      <c r="Q146" s="11">
        <v>101</v>
      </c>
      <c r="R146" s="12">
        <f t="shared" si="37"/>
        <v>20.2</v>
      </c>
      <c r="S146" s="56">
        <f t="shared" si="38"/>
        <v>55.701369863013696</v>
      </c>
    </row>
    <row r="147" spans="1:19" x14ac:dyDescent="0.2">
      <c r="A147" s="54">
        <v>71</v>
      </c>
      <c r="B147" s="8" t="s">
        <v>385</v>
      </c>
      <c r="C147" s="7" t="s">
        <v>384</v>
      </c>
      <c r="D147" s="7" t="s">
        <v>7</v>
      </c>
      <c r="E147" s="16" t="s">
        <v>403</v>
      </c>
      <c r="F147" s="14">
        <v>120</v>
      </c>
      <c r="G147" s="9" t="s">
        <v>387</v>
      </c>
      <c r="H147" s="10">
        <v>43070</v>
      </c>
      <c r="I147" s="11">
        <f>YEAR(Tabel1[[#This Row],[Date]])</f>
        <v>2017</v>
      </c>
      <c r="J147" s="11"/>
      <c r="K147" s="11" t="s">
        <v>74</v>
      </c>
      <c r="L147" s="11" t="s">
        <v>358</v>
      </c>
      <c r="M147" s="60">
        <v>7.3611111111111113E-2</v>
      </c>
      <c r="N147" s="42"/>
      <c r="O147" s="42"/>
      <c r="P147" s="11">
        <v>2</v>
      </c>
      <c r="Q147" s="11">
        <v>45</v>
      </c>
      <c r="R147" s="12">
        <f t="shared" si="37"/>
        <v>22.5</v>
      </c>
      <c r="S147" s="56">
        <f t="shared" si="38"/>
        <v>56.287671232876711</v>
      </c>
    </row>
    <row r="148" spans="1:19" x14ac:dyDescent="0.2">
      <c r="A148" s="54">
        <v>71</v>
      </c>
      <c r="B148" s="8" t="s">
        <v>395</v>
      </c>
      <c r="C148" s="7" t="s">
        <v>384</v>
      </c>
      <c r="D148" s="7" t="s">
        <v>5</v>
      </c>
      <c r="E148" s="16" t="s">
        <v>423</v>
      </c>
      <c r="F148" s="14">
        <v>130</v>
      </c>
      <c r="G148" s="9" t="s">
        <v>387</v>
      </c>
      <c r="H148" s="10">
        <v>43191</v>
      </c>
      <c r="I148" s="11">
        <f>YEAR(Tabel1[[#This Row],[Date]])</f>
        <v>2018</v>
      </c>
      <c r="J148" s="11"/>
      <c r="K148" s="11" t="s">
        <v>74</v>
      </c>
      <c r="L148" s="11" t="s">
        <v>358</v>
      </c>
      <c r="M148" s="60">
        <v>7.2222222222222229E-2</v>
      </c>
      <c r="N148" s="42"/>
      <c r="O148" s="42"/>
      <c r="P148" s="11">
        <v>3</v>
      </c>
      <c r="Q148" s="11">
        <v>53</v>
      </c>
      <c r="R148" s="12">
        <f t="shared" ref="R148" si="39">Q148/P148</f>
        <v>17.666666666666668</v>
      </c>
      <c r="S148" s="56">
        <f t="shared" ref="S148" si="40">(H148-S$1)/365</f>
        <v>56.61917808219178</v>
      </c>
    </row>
    <row r="149" spans="1:19" x14ac:dyDescent="0.2">
      <c r="A149" s="54">
        <v>72</v>
      </c>
      <c r="B149" s="8" t="s">
        <v>386</v>
      </c>
      <c r="C149" s="7" t="s">
        <v>388</v>
      </c>
      <c r="D149" s="7" t="s">
        <v>7</v>
      </c>
      <c r="E149" s="7" t="s">
        <v>398</v>
      </c>
      <c r="F149" s="11">
        <v>90</v>
      </c>
      <c r="G149" s="9" t="s">
        <v>387</v>
      </c>
      <c r="H149" s="10">
        <v>43070</v>
      </c>
      <c r="I149" s="11">
        <f>YEAR(Tabel1[[#This Row],[Date]])</f>
        <v>2017</v>
      </c>
      <c r="J149" s="14" t="s">
        <v>216</v>
      </c>
      <c r="K149" s="11" t="s">
        <v>64</v>
      </c>
      <c r="L149" s="11" t="s">
        <v>356</v>
      </c>
      <c r="M149" s="60">
        <v>0.12291666666666667</v>
      </c>
      <c r="N149" s="42"/>
      <c r="O149" s="42"/>
      <c r="P149" s="11">
        <v>2</v>
      </c>
      <c r="Q149" s="11">
        <v>81</v>
      </c>
      <c r="R149" s="12">
        <f t="shared" si="37"/>
        <v>40.5</v>
      </c>
      <c r="S149" s="56">
        <f t="shared" si="38"/>
        <v>56.287671232876711</v>
      </c>
    </row>
    <row r="150" spans="1:19" x14ac:dyDescent="0.2">
      <c r="A150" s="54">
        <v>72</v>
      </c>
      <c r="B150" s="8" t="s">
        <v>389</v>
      </c>
      <c r="C150" s="7" t="s">
        <v>388</v>
      </c>
      <c r="D150" s="7" t="s">
        <v>280</v>
      </c>
      <c r="E150" s="7" t="s">
        <v>398</v>
      </c>
      <c r="F150" s="11">
        <v>90</v>
      </c>
      <c r="G150" s="9" t="s">
        <v>387</v>
      </c>
      <c r="H150" s="10">
        <v>43070</v>
      </c>
      <c r="I150" s="11">
        <f>YEAR(Tabel1[[#This Row],[Date]])</f>
        <v>2017</v>
      </c>
      <c r="J150" s="14" t="s">
        <v>216</v>
      </c>
      <c r="K150" s="11" t="s">
        <v>64</v>
      </c>
      <c r="L150" s="11" t="s">
        <v>358</v>
      </c>
      <c r="M150" s="60">
        <v>0.11666666666666665</v>
      </c>
      <c r="N150" s="42"/>
      <c r="O150" s="42"/>
      <c r="P150" s="11">
        <v>3</v>
      </c>
      <c r="Q150" s="11">
        <v>81</v>
      </c>
      <c r="R150" s="12">
        <f t="shared" si="37"/>
        <v>27</v>
      </c>
      <c r="S150" s="56">
        <f t="shared" si="38"/>
        <v>56.287671232876711</v>
      </c>
    </row>
    <row r="151" spans="1:19" x14ac:dyDescent="0.2">
      <c r="A151" s="54">
        <v>72</v>
      </c>
      <c r="B151" s="8" t="s">
        <v>390</v>
      </c>
      <c r="C151" s="7" t="s">
        <v>388</v>
      </c>
      <c r="D151" s="7" t="s">
        <v>5</v>
      </c>
      <c r="E151" s="7" t="s">
        <v>398</v>
      </c>
      <c r="F151" s="11">
        <v>90</v>
      </c>
      <c r="G151" s="9" t="s">
        <v>387</v>
      </c>
      <c r="H151" s="10">
        <v>43070</v>
      </c>
      <c r="I151" s="11">
        <f>YEAR(Tabel1[[#This Row],[Date]])</f>
        <v>2017</v>
      </c>
      <c r="J151" s="14" t="s">
        <v>216</v>
      </c>
      <c r="K151" s="11" t="s">
        <v>64</v>
      </c>
      <c r="L151" s="11" t="s">
        <v>358</v>
      </c>
      <c r="M151" s="60">
        <v>0.11597222222222221</v>
      </c>
      <c r="N151" s="42"/>
      <c r="O151" s="42"/>
      <c r="P151" s="11">
        <v>3</v>
      </c>
      <c r="Q151" s="11">
        <v>81</v>
      </c>
      <c r="R151" s="12">
        <f t="shared" ref="R151" si="41">Q151/P151</f>
        <v>27</v>
      </c>
      <c r="S151" s="56">
        <f t="shared" ref="S151" si="42">(H151-S$1)/365</f>
        <v>56.287671232876711</v>
      </c>
    </row>
    <row r="152" spans="1:19" x14ac:dyDescent="0.2">
      <c r="A152" s="54">
        <v>72</v>
      </c>
      <c r="B152" s="8" t="s">
        <v>789</v>
      </c>
      <c r="C152" s="7" t="s">
        <v>388</v>
      </c>
      <c r="D152" s="7" t="s">
        <v>619</v>
      </c>
      <c r="E152" s="7" t="s">
        <v>398</v>
      </c>
      <c r="F152" s="11">
        <v>90</v>
      </c>
      <c r="G152" s="9" t="s">
        <v>788</v>
      </c>
      <c r="H152" s="10">
        <v>45352</v>
      </c>
      <c r="I152" s="11">
        <f>YEAR(Tabel1[[#This Row],[Date]])</f>
        <v>2024</v>
      </c>
      <c r="J152" s="18"/>
      <c r="K152" s="11" t="s">
        <v>736</v>
      </c>
      <c r="L152" s="11" t="s">
        <v>358</v>
      </c>
      <c r="M152" s="60">
        <v>0.11874999999999999</v>
      </c>
      <c r="N152" s="61"/>
      <c r="O152" s="61"/>
      <c r="P152" s="11">
        <v>5</v>
      </c>
      <c r="Q152" s="11">
        <v>81</v>
      </c>
      <c r="R152" s="12">
        <f t="shared" ref="R152:R154" si="43">Q152/P152</f>
        <v>16.2</v>
      </c>
      <c r="S152" s="56">
        <f t="shared" ref="S152:S154" si="44">(H152-S$1)/365</f>
        <v>62.539726027397258</v>
      </c>
    </row>
    <row r="153" spans="1:19" x14ac:dyDescent="0.2">
      <c r="A153" s="54">
        <v>72</v>
      </c>
      <c r="B153" s="8" t="s">
        <v>790</v>
      </c>
      <c r="C153" s="7" t="s">
        <v>388</v>
      </c>
      <c r="D153" s="7" t="s">
        <v>13</v>
      </c>
      <c r="E153" s="7" t="s">
        <v>398</v>
      </c>
      <c r="F153" s="11">
        <v>90</v>
      </c>
      <c r="G153" s="9" t="s">
        <v>792</v>
      </c>
      <c r="H153" s="10">
        <v>45383</v>
      </c>
      <c r="I153" s="11">
        <f>YEAR(Tabel1[[#This Row],[Date]])</f>
        <v>2024</v>
      </c>
      <c r="J153" s="18"/>
      <c r="K153" s="11" t="s">
        <v>736</v>
      </c>
      <c r="L153" s="11" t="s">
        <v>358</v>
      </c>
      <c r="M153" s="60">
        <v>0.11874999999999999</v>
      </c>
      <c r="N153" s="61"/>
      <c r="O153" s="61"/>
      <c r="P153" s="11">
        <v>3</v>
      </c>
      <c r="Q153" s="11">
        <v>81</v>
      </c>
      <c r="R153" s="12">
        <f t="shared" si="43"/>
        <v>27</v>
      </c>
      <c r="S153" s="56">
        <f t="shared" si="44"/>
        <v>62.624657534246573</v>
      </c>
    </row>
    <row r="154" spans="1:19" x14ac:dyDescent="0.2">
      <c r="A154" s="54">
        <v>72</v>
      </c>
      <c r="B154" s="8" t="s">
        <v>791</v>
      </c>
      <c r="C154" s="7" t="s">
        <v>388</v>
      </c>
      <c r="D154" s="7" t="s">
        <v>528</v>
      </c>
      <c r="E154" s="7" t="s">
        <v>398</v>
      </c>
      <c r="F154" s="11">
        <v>90</v>
      </c>
      <c r="G154" s="9" t="s">
        <v>770</v>
      </c>
      <c r="H154" s="10">
        <v>45413</v>
      </c>
      <c r="I154" s="11">
        <f>YEAR(Tabel1[[#This Row],[Date]])</f>
        <v>2024</v>
      </c>
      <c r="J154" s="18"/>
      <c r="K154" s="11" t="s">
        <v>736</v>
      </c>
      <c r="L154" s="11" t="s">
        <v>358</v>
      </c>
      <c r="M154" s="60">
        <v>0.11944444444444445</v>
      </c>
      <c r="N154" s="61"/>
      <c r="O154" s="61"/>
      <c r="P154" s="11">
        <v>4</v>
      </c>
      <c r="Q154" s="11">
        <v>81</v>
      </c>
      <c r="R154" s="12">
        <f t="shared" si="43"/>
        <v>20.25</v>
      </c>
      <c r="S154" s="56">
        <f t="shared" si="44"/>
        <v>62.706849315068496</v>
      </c>
    </row>
    <row r="155" spans="1:19" x14ac:dyDescent="0.2">
      <c r="A155" s="54">
        <v>73</v>
      </c>
      <c r="B155" s="8" t="s">
        <v>797</v>
      </c>
      <c r="C155" s="7" t="s">
        <v>388</v>
      </c>
      <c r="D155" s="7" t="s">
        <v>7</v>
      </c>
      <c r="E155" s="7" t="s">
        <v>398</v>
      </c>
      <c r="F155" s="11">
        <v>90</v>
      </c>
      <c r="G155" s="9" t="s">
        <v>796</v>
      </c>
      <c r="H155" s="10">
        <v>45444</v>
      </c>
      <c r="I155" s="11">
        <f>YEAR(Tabel1[[#This Row],[Date]])</f>
        <v>2024</v>
      </c>
      <c r="J155" s="18"/>
      <c r="K155" s="11" t="s">
        <v>736</v>
      </c>
      <c r="L155" s="11" t="s">
        <v>358</v>
      </c>
      <c r="M155" s="60">
        <v>0.11944444444444445</v>
      </c>
      <c r="N155" s="61"/>
      <c r="O155" s="61"/>
      <c r="P155" s="11">
        <v>4</v>
      </c>
      <c r="Q155" s="11">
        <v>81</v>
      </c>
      <c r="R155" s="12">
        <f t="shared" ref="R155" si="45">Q155/P155</f>
        <v>20.25</v>
      </c>
      <c r="S155" s="56">
        <f t="shared" ref="S155" si="46">(H155-S$1)/365</f>
        <v>62.791780821917811</v>
      </c>
    </row>
    <row r="156" spans="1:19" x14ac:dyDescent="0.2">
      <c r="A156" s="54">
        <v>73</v>
      </c>
      <c r="B156" s="8" t="s">
        <v>391</v>
      </c>
      <c r="C156" s="7" t="s">
        <v>392</v>
      </c>
      <c r="D156" s="7" t="s">
        <v>7</v>
      </c>
      <c r="E156" s="16" t="s">
        <v>401</v>
      </c>
      <c r="F156" s="14">
        <v>45</v>
      </c>
      <c r="G156" s="44" t="s">
        <v>393</v>
      </c>
      <c r="H156" s="10">
        <v>43101</v>
      </c>
      <c r="I156" s="11">
        <f>YEAR(Tabel1[[#This Row],[Date]])</f>
        <v>2018</v>
      </c>
      <c r="J156" s="18" t="s">
        <v>428</v>
      </c>
      <c r="K156" s="11" t="s">
        <v>394</v>
      </c>
      <c r="L156" s="11" t="s">
        <v>358</v>
      </c>
      <c r="M156" s="60">
        <v>0.19236111111111112</v>
      </c>
      <c r="N156" s="42"/>
      <c r="O156" s="42"/>
      <c r="P156" s="11">
        <v>3</v>
      </c>
      <c r="Q156" s="11">
        <v>106</v>
      </c>
      <c r="R156" s="12">
        <f t="shared" ref="R156:R161" si="47">Q156/P156</f>
        <v>35.333333333333336</v>
      </c>
      <c r="S156" s="56">
        <f t="shared" ref="S156:S161" si="48">(H156-S$1)/365</f>
        <v>56.372602739726027</v>
      </c>
    </row>
    <row r="157" spans="1:19" x14ac:dyDescent="0.2">
      <c r="A157" s="54">
        <v>73</v>
      </c>
      <c r="B157" s="8" t="s">
        <v>433</v>
      </c>
      <c r="C157" s="7" t="s">
        <v>434</v>
      </c>
      <c r="D157" s="7" t="s">
        <v>7</v>
      </c>
      <c r="E157" s="16" t="s">
        <v>9</v>
      </c>
      <c r="F157" s="14">
        <v>90</v>
      </c>
      <c r="G157" s="44" t="s">
        <v>435</v>
      </c>
      <c r="H157" s="10">
        <v>43191</v>
      </c>
      <c r="I157" s="11">
        <f>YEAR(Tabel1[[#This Row],[Date]])</f>
        <v>2018</v>
      </c>
      <c r="J157" s="18"/>
      <c r="K157" s="11" t="s">
        <v>57</v>
      </c>
      <c r="L157" s="11" t="s">
        <v>358</v>
      </c>
      <c r="M157" s="60">
        <v>0.11805555555555557</v>
      </c>
      <c r="N157" s="42"/>
      <c r="O157" s="42"/>
      <c r="P157" s="11">
        <v>3</v>
      </c>
      <c r="Q157" s="11">
        <v>73</v>
      </c>
      <c r="R157" s="12">
        <f t="shared" si="47"/>
        <v>24.333333333333332</v>
      </c>
      <c r="S157" s="56">
        <f t="shared" si="48"/>
        <v>56.61917808219178</v>
      </c>
    </row>
    <row r="158" spans="1:19" x14ac:dyDescent="0.2">
      <c r="A158" s="54">
        <v>74</v>
      </c>
      <c r="B158" s="8" t="s">
        <v>436</v>
      </c>
      <c r="C158" s="7" t="s">
        <v>438</v>
      </c>
      <c r="D158" s="7" t="s">
        <v>7</v>
      </c>
      <c r="E158" s="16" t="s">
        <v>441</v>
      </c>
      <c r="F158" s="14">
        <v>100</v>
      </c>
      <c r="G158" s="44" t="s">
        <v>432</v>
      </c>
      <c r="H158" s="10">
        <v>43221</v>
      </c>
      <c r="I158" s="11">
        <f>YEAR(Tabel1[[#This Row],[Date]])</f>
        <v>2018</v>
      </c>
      <c r="J158" s="18"/>
      <c r="K158" s="11" t="s">
        <v>64</v>
      </c>
      <c r="L158" s="11" t="s">
        <v>358</v>
      </c>
      <c r="M158" s="60">
        <v>6.458333333333334E-2</v>
      </c>
      <c r="N158" s="42"/>
      <c r="O158" s="42"/>
      <c r="P158" s="11">
        <v>2</v>
      </c>
      <c r="Q158" s="11">
        <v>49</v>
      </c>
      <c r="R158" s="12">
        <f t="shared" si="47"/>
        <v>24.5</v>
      </c>
      <c r="S158" s="56">
        <f t="shared" si="48"/>
        <v>56.701369863013696</v>
      </c>
    </row>
    <row r="159" spans="1:19" x14ac:dyDescent="0.2">
      <c r="A159" s="54">
        <v>74</v>
      </c>
      <c r="B159" s="8" t="s">
        <v>437</v>
      </c>
      <c r="C159" s="7" t="s">
        <v>438</v>
      </c>
      <c r="D159" s="7" t="s">
        <v>439</v>
      </c>
      <c r="E159" s="16" t="s">
        <v>441</v>
      </c>
      <c r="F159" s="14">
        <v>100</v>
      </c>
      <c r="G159" s="44" t="s">
        <v>440</v>
      </c>
      <c r="H159" s="10">
        <v>43252</v>
      </c>
      <c r="I159" s="11">
        <f>YEAR(Tabel1[[#This Row],[Date]])</f>
        <v>2018</v>
      </c>
      <c r="J159" s="18"/>
      <c r="K159" s="11" t="s">
        <v>64</v>
      </c>
      <c r="L159" s="11" t="s">
        <v>358</v>
      </c>
      <c r="M159" s="60">
        <v>6.5277777777777782E-2</v>
      </c>
      <c r="N159" s="42"/>
      <c r="O159" s="42"/>
      <c r="P159" s="11">
        <v>4</v>
      </c>
      <c r="Q159" s="11">
        <v>49</v>
      </c>
      <c r="R159" s="12">
        <f t="shared" si="47"/>
        <v>12.25</v>
      </c>
      <c r="S159" s="56">
        <f t="shared" si="48"/>
        <v>56.786301369863011</v>
      </c>
    </row>
    <row r="160" spans="1:19" x14ac:dyDescent="0.2">
      <c r="A160" s="54">
        <v>74</v>
      </c>
      <c r="B160" s="8" t="s">
        <v>621</v>
      </c>
      <c r="C160" s="7" t="s">
        <v>438</v>
      </c>
      <c r="D160" s="7" t="s">
        <v>517</v>
      </c>
      <c r="E160" s="16" t="s">
        <v>441</v>
      </c>
      <c r="F160" s="14">
        <v>100</v>
      </c>
      <c r="G160" s="44" t="s">
        <v>622</v>
      </c>
      <c r="H160" s="10">
        <v>44531</v>
      </c>
      <c r="I160" s="11">
        <f>YEAR(Tabel1[[#This Row],[Date]])</f>
        <v>2021</v>
      </c>
      <c r="J160" s="18"/>
      <c r="K160" s="11" t="s">
        <v>64</v>
      </c>
      <c r="L160" s="11" t="s">
        <v>358</v>
      </c>
      <c r="M160" s="60">
        <v>6.5972222222222224E-2</v>
      </c>
      <c r="N160" s="61"/>
      <c r="O160" s="61"/>
      <c r="P160" s="11">
        <v>3</v>
      </c>
      <c r="Q160" s="11">
        <v>49</v>
      </c>
      <c r="R160" s="12">
        <f t="shared" ref="R160" si="49">Q160/P160</f>
        <v>16.333333333333332</v>
      </c>
      <c r="S160" s="56">
        <f t="shared" ref="S160" si="50">(H160-S$1)/365</f>
        <v>60.290410958904111</v>
      </c>
    </row>
    <row r="161" spans="1:19" x14ac:dyDescent="0.2">
      <c r="A161" s="54">
        <v>75</v>
      </c>
      <c r="B161" s="8" t="s">
        <v>568</v>
      </c>
      <c r="C161" s="7" t="s">
        <v>458</v>
      </c>
      <c r="D161" s="7" t="s">
        <v>7</v>
      </c>
      <c r="E161" s="16" t="s">
        <v>403</v>
      </c>
      <c r="F161" s="14">
        <v>80</v>
      </c>
      <c r="G161" s="44" t="s">
        <v>459</v>
      </c>
      <c r="H161" s="10">
        <v>43374</v>
      </c>
      <c r="I161" s="11">
        <f>YEAR(Tabel1[[#This Row],[Date]])</f>
        <v>2018</v>
      </c>
      <c r="J161" s="18"/>
      <c r="K161" s="11" t="s">
        <v>89</v>
      </c>
      <c r="L161" s="11" t="s">
        <v>358</v>
      </c>
      <c r="M161" s="60">
        <v>0.15416666666666667</v>
      </c>
      <c r="N161" s="42"/>
      <c r="O161" s="42"/>
      <c r="P161" s="11">
        <v>4</v>
      </c>
      <c r="Q161" s="11">
        <v>80</v>
      </c>
      <c r="R161" s="12">
        <f t="shared" si="47"/>
        <v>20</v>
      </c>
      <c r="S161" s="56">
        <f t="shared" si="48"/>
        <v>57.12054794520548</v>
      </c>
    </row>
    <row r="162" spans="1:19" x14ac:dyDescent="0.2">
      <c r="A162" s="54">
        <v>75</v>
      </c>
      <c r="B162" s="8" t="s">
        <v>569</v>
      </c>
      <c r="C162" s="7" t="s">
        <v>570</v>
      </c>
      <c r="D162" s="7" t="s">
        <v>439</v>
      </c>
      <c r="E162" s="16" t="s">
        <v>403</v>
      </c>
      <c r="F162" s="14">
        <v>80</v>
      </c>
      <c r="G162" s="44" t="s">
        <v>571</v>
      </c>
      <c r="H162" s="10">
        <v>44166</v>
      </c>
      <c r="I162" s="11">
        <f>YEAR(Tabel1[[#This Row],[Date]])</f>
        <v>2020</v>
      </c>
      <c r="J162" s="18"/>
      <c r="K162" s="11" t="s">
        <v>89</v>
      </c>
      <c r="L162" s="11" t="s">
        <v>358</v>
      </c>
      <c r="M162" s="60">
        <v>0.12916666666666668</v>
      </c>
      <c r="N162" s="61"/>
      <c r="O162" s="61"/>
      <c r="P162" s="11">
        <v>5</v>
      </c>
      <c r="Q162" s="11">
        <v>80</v>
      </c>
      <c r="R162" s="12">
        <f t="shared" ref="R162" si="51">Q162/P162</f>
        <v>16</v>
      </c>
      <c r="S162" s="56">
        <f t="shared" ref="S162" si="52">(H162-S$1)/365</f>
        <v>59.290410958904111</v>
      </c>
    </row>
    <row r="163" spans="1:19" x14ac:dyDescent="0.2">
      <c r="A163" s="54">
        <v>76</v>
      </c>
      <c r="B163" s="8" t="s">
        <v>468</v>
      </c>
      <c r="C163" s="7" t="s">
        <v>467</v>
      </c>
      <c r="D163" s="7" t="s">
        <v>280</v>
      </c>
      <c r="E163" s="16" t="s">
        <v>6</v>
      </c>
      <c r="F163" s="14">
        <v>100</v>
      </c>
      <c r="G163" s="44" t="s">
        <v>469</v>
      </c>
      <c r="H163" s="10">
        <v>43497</v>
      </c>
      <c r="I163" s="11">
        <f>YEAR(Tabel1[[#This Row],[Date]])</f>
        <v>2019</v>
      </c>
      <c r="J163" s="14" t="s">
        <v>183</v>
      </c>
      <c r="K163" s="11" t="s">
        <v>55</v>
      </c>
      <c r="L163" s="11" t="s">
        <v>358</v>
      </c>
      <c r="M163" s="60">
        <v>0.16666666666666666</v>
      </c>
      <c r="N163" s="42"/>
      <c r="O163" s="42"/>
      <c r="P163" s="11">
        <v>7</v>
      </c>
      <c r="Q163" s="11">
        <v>108</v>
      </c>
      <c r="R163" s="12">
        <f t="shared" ref="R163" si="53">Q163/P163</f>
        <v>15.428571428571429</v>
      </c>
      <c r="S163" s="56">
        <f t="shared" ref="S163" si="54">(H163-S$1)/365</f>
        <v>57.457534246575342</v>
      </c>
    </row>
    <row r="164" spans="1:19" x14ac:dyDescent="0.2">
      <c r="A164" s="54">
        <v>77</v>
      </c>
      <c r="B164" s="8" t="s">
        <v>484</v>
      </c>
      <c r="C164" s="7" t="s">
        <v>483</v>
      </c>
      <c r="D164" s="7" t="s">
        <v>7</v>
      </c>
      <c r="E164" s="16" t="s">
        <v>487</v>
      </c>
      <c r="F164" s="14">
        <v>100</v>
      </c>
      <c r="G164" s="44" t="s">
        <v>485</v>
      </c>
      <c r="H164" s="10">
        <v>43770</v>
      </c>
      <c r="I164" s="11">
        <f>YEAR(Tabel1[[#This Row],[Date]])</f>
        <v>2019</v>
      </c>
      <c r="J164" s="14" t="s">
        <v>486</v>
      </c>
      <c r="K164" s="14" t="s">
        <v>814</v>
      </c>
      <c r="L164" s="14" t="s">
        <v>358</v>
      </c>
      <c r="M164" s="60">
        <v>0.14027777777777778</v>
      </c>
      <c r="N164" s="61"/>
      <c r="O164" s="61"/>
      <c r="P164" s="11">
        <v>5</v>
      </c>
      <c r="Q164" s="11">
        <v>80</v>
      </c>
      <c r="R164" s="12">
        <f t="shared" ref="R164" si="55">Q164/P164</f>
        <v>16</v>
      </c>
      <c r="S164" s="56">
        <f t="shared" ref="S164" si="56">(H164-S$1)/365</f>
        <v>58.205479452054796</v>
      </c>
    </row>
    <row r="165" spans="1:19" x14ac:dyDescent="0.2">
      <c r="A165" s="54">
        <v>77</v>
      </c>
      <c r="B165" s="8" t="s">
        <v>488</v>
      </c>
      <c r="C165" s="16" t="s">
        <v>492</v>
      </c>
      <c r="D165" s="7" t="s">
        <v>7</v>
      </c>
      <c r="E165" s="16" t="s">
        <v>11</v>
      </c>
      <c r="F165" s="14">
        <v>140</v>
      </c>
      <c r="G165" s="44" t="s">
        <v>489</v>
      </c>
      <c r="H165" s="10">
        <v>43800</v>
      </c>
      <c r="I165" s="11">
        <f>YEAR(Tabel1[[#This Row],[Date]])</f>
        <v>2019</v>
      </c>
      <c r="J165" s="18"/>
      <c r="K165" s="14" t="s">
        <v>51</v>
      </c>
      <c r="L165" s="14" t="s">
        <v>358</v>
      </c>
      <c r="M165" s="60">
        <v>6.458333333333334E-2</v>
      </c>
      <c r="N165" s="61"/>
      <c r="O165" s="61"/>
      <c r="P165" s="11">
        <v>3</v>
      </c>
      <c r="Q165" s="11">
        <v>52</v>
      </c>
      <c r="R165" s="12">
        <f t="shared" ref="R165" si="57">Q165/P165</f>
        <v>17.333333333333332</v>
      </c>
      <c r="S165" s="56">
        <f t="shared" ref="S165" si="58">(H165-S$1)/365</f>
        <v>58.287671232876711</v>
      </c>
    </row>
    <row r="166" spans="1:19" x14ac:dyDescent="0.2">
      <c r="A166" s="54">
        <v>77</v>
      </c>
      <c r="B166" s="8" t="s">
        <v>490</v>
      </c>
      <c r="C166" s="7" t="s">
        <v>494</v>
      </c>
      <c r="D166" s="7" t="s">
        <v>7</v>
      </c>
      <c r="E166" s="16" t="s">
        <v>6</v>
      </c>
      <c r="F166" s="14">
        <v>80</v>
      </c>
      <c r="G166" s="44" t="s">
        <v>495</v>
      </c>
      <c r="H166" s="10">
        <v>43891</v>
      </c>
      <c r="I166" s="11">
        <f>YEAR(Tabel1[[#This Row],[Date]])</f>
        <v>2020</v>
      </c>
      <c r="J166" s="18"/>
      <c r="K166" s="14" t="s">
        <v>63</v>
      </c>
      <c r="L166" s="14" t="s">
        <v>358</v>
      </c>
      <c r="M166" s="60">
        <v>0.12708333333333333</v>
      </c>
      <c r="N166" s="61"/>
      <c r="O166" s="61"/>
      <c r="P166" s="11">
        <v>4</v>
      </c>
      <c r="Q166" s="11">
        <v>80</v>
      </c>
      <c r="R166" s="12">
        <f t="shared" ref="R166" si="59">Q166/P166</f>
        <v>20</v>
      </c>
      <c r="S166" s="56">
        <f t="shared" ref="S166" si="60">(H166-S$1)/365</f>
        <v>58.536986301369865</v>
      </c>
    </row>
    <row r="167" spans="1:19" x14ac:dyDescent="0.2">
      <c r="A167" s="54">
        <v>77</v>
      </c>
      <c r="B167" s="8" t="s">
        <v>491</v>
      </c>
      <c r="C167" s="16" t="s">
        <v>492</v>
      </c>
      <c r="D167" s="7" t="s">
        <v>5</v>
      </c>
      <c r="E167" s="16" t="s">
        <v>11</v>
      </c>
      <c r="F167" s="14">
        <v>140</v>
      </c>
      <c r="G167" s="22" t="s">
        <v>493</v>
      </c>
      <c r="H167" s="10">
        <v>43831</v>
      </c>
      <c r="I167" s="11">
        <f>YEAR(Tabel1[[#This Row],[Date]])</f>
        <v>2020</v>
      </c>
      <c r="J167" s="18"/>
      <c r="K167" s="14" t="s">
        <v>53</v>
      </c>
      <c r="L167" s="14" t="s">
        <v>358</v>
      </c>
      <c r="M167" s="60">
        <v>6.458333333333334E-2</v>
      </c>
      <c r="N167" s="61"/>
      <c r="O167" s="61"/>
      <c r="P167" s="11">
        <v>3</v>
      </c>
      <c r="Q167" s="11">
        <v>52</v>
      </c>
      <c r="R167" s="12">
        <f t="shared" ref="R167:R169" si="61">Q167/P167</f>
        <v>17.333333333333332</v>
      </c>
      <c r="S167" s="56">
        <f t="shared" ref="S167:S172" si="62">(H167-S$1)/365</f>
        <v>58.372602739726027</v>
      </c>
    </row>
    <row r="168" spans="1:19" x14ac:dyDescent="0.2">
      <c r="A168" s="54">
        <v>77</v>
      </c>
      <c r="B168" s="8" t="s">
        <v>559</v>
      </c>
      <c r="C168" s="7" t="s">
        <v>483</v>
      </c>
      <c r="D168" s="7" t="s">
        <v>517</v>
      </c>
      <c r="E168" s="16" t="s">
        <v>487</v>
      </c>
      <c r="F168" s="14">
        <v>100</v>
      </c>
      <c r="G168" s="22" t="s">
        <v>562</v>
      </c>
      <c r="H168" s="10">
        <v>44317</v>
      </c>
      <c r="I168" s="11">
        <f>YEAR(Tabel1[[#This Row],[Date]])</f>
        <v>2021</v>
      </c>
      <c r="J168" s="18"/>
      <c r="K168" s="14" t="s">
        <v>814</v>
      </c>
      <c r="L168" s="14" t="s">
        <v>358</v>
      </c>
      <c r="M168" s="60">
        <v>0.13541666666666666</v>
      </c>
      <c r="N168" s="61"/>
      <c r="O168" s="61"/>
      <c r="P168" s="11">
        <v>8</v>
      </c>
      <c r="Q168" s="11">
        <v>80</v>
      </c>
      <c r="R168" s="12">
        <f t="shared" si="61"/>
        <v>10</v>
      </c>
      <c r="S168" s="56">
        <f t="shared" si="62"/>
        <v>59.704109589041096</v>
      </c>
    </row>
    <row r="169" spans="1:19" x14ac:dyDescent="0.2">
      <c r="A169" s="54">
        <v>77</v>
      </c>
      <c r="B169" s="8" t="s">
        <v>560</v>
      </c>
      <c r="C169" s="16" t="s">
        <v>492</v>
      </c>
      <c r="D169" s="7" t="s">
        <v>517</v>
      </c>
      <c r="E169" s="16" t="s">
        <v>11</v>
      </c>
      <c r="F169" s="14">
        <v>140</v>
      </c>
      <c r="G169" s="22" t="s">
        <v>563</v>
      </c>
      <c r="H169" s="10">
        <v>44228</v>
      </c>
      <c r="I169" s="11">
        <f>YEAR(Tabel1[[#This Row],[Date]])</f>
        <v>2021</v>
      </c>
      <c r="J169" s="18"/>
      <c r="K169" s="14" t="s">
        <v>51</v>
      </c>
      <c r="L169" s="14" t="s">
        <v>358</v>
      </c>
      <c r="M169" s="60">
        <v>7.0833333333333331E-2</v>
      </c>
      <c r="N169" s="61"/>
      <c r="O169" s="61"/>
      <c r="P169" s="11">
        <v>13</v>
      </c>
      <c r="Q169" s="11">
        <v>52</v>
      </c>
      <c r="R169" s="12">
        <f t="shared" si="61"/>
        <v>4</v>
      </c>
      <c r="S169" s="56">
        <f t="shared" si="62"/>
        <v>59.460273972602742</v>
      </c>
    </row>
    <row r="170" spans="1:19" x14ac:dyDescent="0.2">
      <c r="A170" s="54">
        <v>77</v>
      </c>
      <c r="B170" s="8" t="s">
        <v>561</v>
      </c>
      <c r="C170" s="7" t="s">
        <v>494</v>
      </c>
      <c r="D170" s="7" t="s">
        <v>517</v>
      </c>
      <c r="E170" s="16" t="s">
        <v>6</v>
      </c>
      <c r="F170" s="14">
        <v>80</v>
      </c>
      <c r="G170" s="22" t="s">
        <v>562</v>
      </c>
      <c r="H170" s="10">
        <v>44317</v>
      </c>
      <c r="I170" s="11">
        <f>YEAR(Tabel1[[#This Row],[Date]])</f>
        <v>2021</v>
      </c>
      <c r="J170" s="18"/>
      <c r="K170" s="14" t="s">
        <v>63</v>
      </c>
      <c r="L170" s="14" t="s">
        <v>358</v>
      </c>
      <c r="M170" s="60">
        <v>0.12569444444444444</v>
      </c>
      <c r="N170" s="61"/>
      <c r="O170" s="61"/>
      <c r="P170" s="11">
        <v>6</v>
      </c>
      <c r="Q170" s="11">
        <v>80</v>
      </c>
      <c r="R170" s="12">
        <f t="shared" ref="R170:R175" si="63">Q170/P170</f>
        <v>13.333333333333334</v>
      </c>
      <c r="S170" s="56">
        <f t="shared" si="62"/>
        <v>59.704109589041096</v>
      </c>
    </row>
    <row r="171" spans="1:19" x14ac:dyDescent="0.2">
      <c r="A171" s="54">
        <v>77</v>
      </c>
      <c r="B171" s="8" t="s">
        <v>579</v>
      </c>
      <c r="C171" s="16" t="s">
        <v>580</v>
      </c>
      <c r="D171" s="7" t="s">
        <v>517</v>
      </c>
      <c r="E171" s="46" t="s">
        <v>78</v>
      </c>
      <c r="F171" s="14" t="s">
        <v>78</v>
      </c>
      <c r="G171" s="22" t="s">
        <v>562</v>
      </c>
      <c r="H171" s="10">
        <v>44317</v>
      </c>
      <c r="I171" s="11">
        <f>YEAR(Tabel1[[#This Row],[Date]])</f>
        <v>2021</v>
      </c>
      <c r="J171" s="18"/>
      <c r="K171" s="18" t="s">
        <v>78</v>
      </c>
      <c r="L171" s="14" t="s">
        <v>358</v>
      </c>
      <c r="M171" s="60">
        <v>0.32708333333333334</v>
      </c>
      <c r="N171" s="61"/>
      <c r="O171" s="61"/>
      <c r="P171" s="11">
        <f>SUM(P168:P170)</f>
        <v>27</v>
      </c>
      <c r="Q171" s="11">
        <f>SUM(Q168:Q170)</f>
        <v>212</v>
      </c>
      <c r="R171" s="12">
        <f>AVERAGE(R168:R170)</f>
        <v>9.1111111111111125</v>
      </c>
      <c r="S171" s="56">
        <f t="shared" si="62"/>
        <v>59.704109589041096</v>
      </c>
    </row>
    <row r="172" spans="1:19" x14ac:dyDescent="0.2">
      <c r="A172" s="54">
        <v>78</v>
      </c>
      <c r="B172" s="77" t="s">
        <v>502</v>
      </c>
      <c r="C172" s="16" t="s">
        <v>509</v>
      </c>
      <c r="D172" s="7" t="s">
        <v>7</v>
      </c>
      <c r="E172" s="16" t="s">
        <v>425</v>
      </c>
      <c r="F172" s="14">
        <v>80</v>
      </c>
      <c r="G172" s="15" t="s">
        <v>510</v>
      </c>
      <c r="H172" s="10">
        <v>44013</v>
      </c>
      <c r="I172" s="11">
        <f>YEAR(Tabel1[[#This Row],[Date]])</f>
        <v>2020</v>
      </c>
      <c r="J172" s="18"/>
      <c r="K172" s="14" t="s">
        <v>64</v>
      </c>
      <c r="L172" s="14" t="s">
        <v>358</v>
      </c>
      <c r="M172" s="60">
        <v>3.8194444444444441E-2</v>
      </c>
      <c r="N172" s="61"/>
      <c r="O172" s="61"/>
      <c r="P172" s="11">
        <v>2</v>
      </c>
      <c r="Q172" s="11">
        <v>32</v>
      </c>
      <c r="R172" s="12">
        <f t="shared" si="63"/>
        <v>16</v>
      </c>
      <c r="S172" s="56">
        <f t="shared" si="62"/>
        <v>58.871232876712327</v>
      </c>
    </row>
    <row r="173" spans="1:19" x14ac:dyDescent="0.2">
      <c r="A173" s="54">
        <v>78</v>
      </c>
      <c r="B173" s="17" t="s">
        <v>503</v>
      </c>
      <c r="C173" s="76" t="s">
        <v>3</v>
      </c>
      <c r="D173" s="7" t="s">
        <v>7</v>
      </c>
      <c r="E173" s="16" t="s">
        <v>401</v>
      </c>
      <c r="F173" s="82">
        <v>50</v>
      </c>
      <c r="G173" s="58" t="s">
        <v>497</v>
      </c>
      <c r="H173" s="10">
        <v>43952</v>
      </c>
      <c r="I173" s="11">
        <f>YEAR(Tabel1[[#This Row],[Date]])</f>
        <v>2020</v>
      </c>
      <c r="J173" s="18"/>
      <c r="K173" s="14" t="s">
        <v>57</v>
      </c>
      <c r="L173" s="14" t="s">
        <v>358</v>
      </c>
      <c r="M173" s="60">
        <v>0.10277777777777779</v>
      </c>
      <c r="N173" s="61"/>
      <c r="O173" s="61"/>
      <c r="P173" s="11">
        <v>3</v>
      </c>
      <c r="Q173" s="11">
        <v>72</v>
      </c>
      <c r="R173" s="12">
        <f t="shared" si="63"/>
        <v>24</v>
      </c>
      <c r="S173" s="56">
        <f t="shared" ref="S173:S175" si="64">(H173-S$1)/365</f>
        <v>58.704109589041096</v>
      </c>
    </row>
    <row r="174" spans="1:19" x14ac:dyDescent="0.2">
      <c r="A174" s="57">
        <v>78</v>
      </c>
      <c r="B174" s="77" t="s">
        <v>504</v>
      </c>
      <c r="C174" s="76" t="s">
        <v>501</v>
      </c>
      <c r="D174" s="7" t="s">
        <v>7</v>
      </c>
      <c r="E174" s="16" t="s">
        <v>9</v>
      </c>
      <c r="F174" s="82">
        <v>75</v>
      </c>
      <c r="G174" s="58" t="s">
        <v>497</v>
      </c>
      <c r="H174" s="10">
        <v>43952</v>
      </c>
      <c r="I174" s="11">
        <f>YEAR(Tabel1[[#This Row],[Date]])</f>
        <v>2020</v>
      </c>
      <c r="J174" s="59"/>
      <c r="K174" s="59" t="s">
        <v>67</v>
      </c>
      <c r="L174" s="59" t="s">
        <v>358</v>
      </c>
      <c r="M174" s="60">
        <v>7.0833333333333331E-2</v>
      </c>
      <c r="N174" s="60"/>
      <c r="O174" s="60"/>
      <c r="P174" s="59">
        <v>3</v>
      </c>
      <c r="Q174" s="59">
        <v>62</v>
      </c>
      <c r="R174" s="12">
        <f t="shared" si="63"/>
        <v>20.666666666666668</v>
      </c>
      <c r="S174" s="56">
        <f t="shared" si="64"/>
        <v>58.704109589041096</v>
      </c>
    </row>
    <row r="175" spans="1:19" x14ac:dyDescent="0.2">
      <c r="A175" s="54">
        <v>78</v>
      </c>
      <c r="B175" s="77" t="s">
        <v>505</v>
      </c>
      <c r="C175" s="16" t="s">
        <v>509</v>
      </c>
      <c r="D175" s="7" t="s">
        <v>5</v>
      </c>
      <c r="E175" s="16" t="s">
        <v>425</v>
      </c>
      <c r="F175" s="14">
        <v>80</v>
      </c>
      <c r="G175" s="15" t="s">
        <v>510</v>
      </c>
      <c r="H175" s="10">
        <v>44013</v>
      </c>
      <c r="I175" s="11">
        <f>YEAR(Tabel1[[#This Row],[Date]])</f>
        <v>2020</v>
      </c>
      <c r="J175" s="18"/>
      <c r="K175" s="14" t="s">
        <v>64</v>
      </c>
      <c r="L175" s="14" t="s">
        <v>358</v>
      </c>
      <c r="M175" s="60">
        <v>5.0694444444444452E-2</v>
      </c>
      <c r="N175" s="61"/>
      <c r="O175" s="61"/>
      <c r="P175" s="11">
        <v>2</v>
      </c>
      <c r="Q175" s="11">
        <v>32</v>
      </c>
      <c r="R175" s="12">
        <f t="shared" si="63"/>
        <v>16</v>
      </c>
      <c r="S175" s="56">
        <f t="shared" si="64"/>
        <v>58.871232876712327</v>
      </c>
    </row>
    <row r="176" spans="1:19" x14ac:dyDescent="0.2">
      <c r="A176" s="57">
        <v>78</v>
      </c>
      <c r="B176" s="77" t="s">
        <v>507</v>
      </c>
      <c r="C176" s="76" t="s">
        <v>3</v>
      </c>
      <c r="D176" s="7" t="s">
        <v>5</v>
      </c>
      <c r="E176" s="16" t="s">
        <v>401</v>
      </c>
      <c r="F176" s="82">
        <v>50</v>
      </c>
      <c r="G176" s="9" t="s">
        <v>506</v>
      </c>
      <c r="H176" s="10">
        <v>43983</v>
      </c>
      <c r="I176" s="11">
        <f>YEAR(Tabel1[[#This Row],[Date]])</f>
        <v>2020</v>
      </c>
      <c r="J176" s="18"/>
      <c r="K176" s="14" t="s">
        <v>57</v>
      </c>
      <c r="L176" s="14" t="s">
        <v>358</v>
      </c>
      <c r="M176" s="60">
        <v>0.10277777777777779</v>
      </c>
      <c r="N176" s="61"/>
      <c r="O176" s="61"/>
      <c r="P176" s="11">
        <v>4</v>
      </c>
      <c r="Q176" s="11">
        <v>72</v>
      </c>
      <c r="R176" s="12">
        <f t="shared" ref="R176:R177" si="65">Q176/P176</f>
        <v>18</v>
      </c>
      <c r="S176" s="56">
        <f t="shared" ref="S176:S177" si="66">(H176-S$1)/365</f>
        <v>58.789041095890411</v>
      </c>
    </row>
    <row r="177" spans="1:19" x14ac:dyDescent="0.2">
      <c r="A177" s="57">
        <v>78</v>
      </c>
      <c r="B177" s="77" t="s">
        <v>508</v>
      </c>
      <c r="C177" s="76" t="s">
        <v>501</v>
      </c>
      <c r="D177" s="7" t="s">
        <v>5</v>
      </c>
      <c r="E177" s="16" t="s">
        <v>9</v>
      </c>
      <c r="F177" s="82">
        <v>75</v>
      </c>
      <c r="G177" s="9" t="s">
        <v>506</v>
      </c>
      <c r="H177" s="10">
        <v>43983</v>
      </c>
      <c r="I177" s="11">
        <f>YEAR(Tabel1[[#This Row],[Date]])</f>
        <v>2020</v>
      </c>
      <c r="J177" s="59"/>
      <c r="K177" s="59" t="s">
        <v>67</v>
      </c>
      <c r="L177" s="59" t="s">
        <v>358</v>
      </c>
      <c r="M177" s="60">
        <v>7.0833333333333331E-2</v>
      </c>
      <c r="N177" s="60"/>
      <c r="O177" s="60"/>
      <c r="P177" s="59">
        <v>4</v>
      </c>
      <c r="Q177" s="59">
        <v>62</v>
      </c>
      <c r="R177" s="12">
        <f t="shared" si="65"/>
        <v>15.5</v>
      </c>
      <c r="S177" s="56">
        <f t="shared" si="66"/>
        <v>58.789041095890411</v>
      </c>
    </row>
    <row r="178" spans="1:19" x14ac:dyDescent="0.2">
      <c r="A178" s="54">
        <v>78</v>
      </c>
      <c r="B178" s="77" t="s">
        <v>607</v>
      </c>
      <c r="C178" s="16" t="s">
        <v>609</v>
      </c>
      <c r="D178" s="7" t="s">
        <v>517</v>
      </c>
      <c r="E178" s="16" t="s">
        <v>425</v>
      </c>
      <c r="F178" s="14">
        <v>80</v>
      </c>
      <c r="G178" s="44" t="s">
        <v>550</v>
      </c>
      <c r="H178" s="10">
        <v>44256</v>
      </c>
      <c r="I178" s="11">
        <f>YEAR(Tabel1[[#This Row],[Date]])</f>
        <v>2021</v>
      </c>
      <c r="J178" s="18"/>
      <c r="K178" s="11" t="s">
        <v>64</v>
      </c>
      <c r="L178" s="11" t="s">
        <v>358</v>
      </c>
      <c r="M178" s="60">
        <v>3.6111111111111115E-2</v>
      </c>
      <c r="N178" s="61"/>
      <c r="O178" s="61"/>
      <c r="P178" s="11">
        <v>6</v>
      </c>
      <c r="Q178" s="11">
        <v>33</v>
      </c>
      <c r="R178" s="12">
        <f t="shared" ref="R178:R179" si="67">Q178/P178</f>
        <v>5.5</v>
      </c>
      <c r="S178" s="56">
        <f t="shared" ref="S178:S179" si="68">(H178-S$1)/365</f>
        <v>59.536986301369865</v>
      </c>
    </row>
    <row r="179" spans="1:19" x14ac:dyDescent="0.2">
      <c r="A179" s="54">
        <v>78</v>
      </c>
      <c r="B179" s="77" t="s">
        <v>608</v>
      </c>
      <c r="C179" s="76" t="s">
        <v>3</v>
      </c>
      <c r="D179" s="7" t="s">
        <v>517</v>
      </c>
      <c r="E179" s="16" t="s">
        <v>401</v>
      </c>
      <c r="F179" s="14">
        <v>75</v>
      </c>
      <c r="G179" s="9" t="s">
        <v>606</v>
      </c>
      <c r="H179" s="10">
        <v>44440</v>
      </c>
      <c r="I179" s="11">
        <f>YEAR(Tabel1[[#This Row],[Date]])</f>
        <v>2021</v>
      </c>
      <c r="J179" s="18"/>
      <c r="K179" s="11" t="s">
        <v>57</v>
      </c>
      <c r="L179" s="11" t="s">
        <v>358</v>
      </c>
      <c r="M179" s="60">
        <v>0.12152777777777778</v>
      </c>
      <c r="N179" s="61"/>
      <c r="O179" s="61"/>
      <c r="P179" s="11">
        <v>11</v>
      </c>
      <c r="Q179" s="11">
        <v>73</v>
      </c>
      <c r="R179" s="12">
        <f t="shared" si="67"/>
        <v>6.6363636363636367</v>
      </c>
      <c r="S179" s="56">
        <f t="shared" si="68"/>
        <v>60.041095890410958</v>
      </c>
    </row>
    <row r="180" spans="1:19" x14ac:dyDescent="0.2">
      <c r="A180" s="54">
        <v>79</v>
      </c>
      <c r="B180" s="17" t="s">
        <v>515</v>
      </c>
      <c r="C180" s="16" t="s">
        <v>511</v>
      </c>
      <c r="D180" s="7" t="s">
        <v>7</v>
      </c>
      <c r="E180" s="16" t="s">
        <v>26</v>
      </c>
      <c r="F180" s="14">
        <v>55</v>
      </c>
      <c r="G180" s="9" t="s">
        <v>512</v>
      </c>
      <c r="H180" s="10">
        <v>44044</v>
      </c>
      <c r="I180" s="11">
        <f>YEAR(Tabel1[[#This Row],[Date]])</f>
        <v>2020</v>
      </c>
      <c r="J180" s="18"/>
      <c r="K180" s="14" t="s">
        <v>74</v>
      </c>
      <c r="L180" s="14" t="s">
        <v>357</v>
      </c>
      <c r="M180" s="60">
        <v>0.17222222222222225</v>
      </c>
      <c r="N180" s="61"/>
      <c r="O180" s="61"/>
      <c r="P180" s="11">
        <v>3</v>
      </c>
      <c r="Q180" s="11">
        <v>65</v>
      </c>
      <c r="R180" s="12">
        <f t="shared" ref="R180:R183" si="69">Q180/P180</f>
        <v>21.666666666666668</v>
      </c>
      <c r="S180" s="56">
        <f t="shared" ref="S180:S183" si="70">(H180-S$1)/365</f>
        <v>58.956164383561642</v>
      </c>
    </row>
    <row r="181" spans="1:19" x14ac:dyDescent="0.2">
      <c r="A181" s="54">
        <v>79</v>
      </c>
      <c r="B181" s="17" t="s">
        <v>516</v>
      </c>
      <c r="C181" s="16" t="s">
        <v>511</v>
      </c>
      <c r="D181" s="7" t="s">
        <v>517</v>
      </c>
      <c r="E181" s="16" t="s">
        <v>26</v>
      </c>
      <c r="F181" s="14">
        <v>55</v>
      </c>
      <c r="G181" s="9" t="s">
        <v>518</v>
      </c>
      <c r="H181" s="10">
        <v>44105</v>
      </c>
      <c r="I181" s="11">
        <f>YEAR(Tabel1[[#This Row],[Date]])</f>
        <v>2020</v>
      </c>
      <c r="J181" s="18"/>
      <c r="K181" s="14" t="s">
        <v>74</v>
      </c>
      <c r="L181" s="14" t="s">
        <v>358</v>
      </c>
      <c r="M181" s="60">
        <v>0.16041666666666668</v>
      </c>
      <c r="N181" s="61"/>
      <c r="O181" s="61"/>
      <c r="P181" s="11">
        <v>16</v>
      </c>
      <c r="Q181" s="11">
        <v>65</v>
      </c>
      <c r="R181" s="12">
        <f t="shared" ref="R181" si="71">Q181/P181</f>
        <v>4.0625</v>
      </c>
      <c r="S181" s="56">
        <f t="shared" ref="S181" si="72">(H181-S$1)/365</f>
        <v>59.123287671232873</v>
      </c>
    </row>
    <row r="182" spans="1:19" x14ac:dyDescent="0.2">
      <c r="A182" s="54">
        <v>79</v>
      </c>
      <c r="B182" s="17" t="s">
        <v>835</v>
      </c>
      <c r="C182" s="16" t="s">
        <v>511</v>
      </c>
      <c r="D182" s="7" t="s">
        <v>836</v>
      </c>
      <c r="E182" s="16" t="s">
        <v>26</v>
      </c>
      <c r="F182" s="14">
        <v>55</v>
      </c>
      <c r="G182" s="44" t="s">
        <v>837</v>
      </c>
      <c r="H182" s="10">
        <v>45658</v>
      </c>
      <c r="I182" s="11">
        <f>YEAR(Tabel1[[#This Row],[Date]])</f>
        <v>2025</v>
      </c>
      <c r="J182" s="18"/>
      <c r="K182" s="14" t="s">
        <v>74</v>
      </c>
      <c r="L182" s="14" t="s">
        <v>358</v>
      </c>
      <c r="M182" s="60">
        <v>0.15902777777777777</v>
      </c>
      <c r="N182" s="61"/>
      <c r="O182" s="61"/>
      <c r="P182" s="11">
        <v>8</v>
      </c>
      <c r="Q182" s="11">
        <v>65</v>
      </c>
      <c r="R182" s="12">
        <f t="shared" ref="R182" si="73">Q182/P182</f>
        <v>8.125</v>
      </c>
      <c r="S182" s="56">
        <f t="shared" ref="S182" si="74">(H182-S$1)/365</f>
        <v>63.37808219178082</v>
      </c>
    </row>
    <row r="183" spans="1:19" x14ac:dyDescent="0.2">
      <c r="A183" s="54">
        <v>80</v>
      </c>
      <c r="B183" s="17" t="s">
        <v>574</v>
      </c>
      <c r="C183" s="16" t="s">
        <v>513</v>
      </c>
      <c r="D183" s="7" t="s">
        <v>13</v>
      </c>
      <c r="E183" s="16" t="s">
        <v>6</v>
      </c>
      <c r="F183" s="14">
        <v>75</v>
      </c>
      <c r="G183" s="9" t="s">
        <v>512</v>
      </c>
      <c r="H183" s="10">
        <v>44044</v>
      </c>
      <c r="I183" s="11">
        <f>YEAR(Tabel1[[#This Row],[Date]])</f>
        <v>2020</v>
      </c>
      <c r="J183" s="14" t="s">
        <v>514</v>
      </c>
      <c r="K183" s="14" t="s">
        <v>89</v>
      </c>
      <c r="L183" s="14" t="s">
        <v>358</v>
      </c>
      <c r="M183" s="60">
        <v>9.5138888888888884E-2</v>
      </c>
      <c r="N183" s="61"/>
      <c r="O183" s="61"/>
      <c r="P183" s="11">
        <v>3</v>
      </c>
      <c r="Q183" s="11">
        <v>32</v>
      </c>
      <c r="R183" s="12">
        <f t="shared" si="69"/>
        <v>10.666666666666666</v>
      </c>
      <c r="S183" s="56">
        <f t="shared" si="70"/>
        <v>58.956164383561642</v>
      </c>
    </row>
    <row r="184" spans="1:19" x14ac:dyDescent="0.2">
      <c r="A184" s="54">
        <v>80</v>
      </c>
      <c r="B184" s="17" t="s">
        <v>575</v>
      </c>
      <c r="C184" s="16" t="s">
        <v>576</v>
      </c>
      <c r="D184" s="7" t="s">
        <v>13</v>
      </c>
      <c r="E184" s="16" t="s">
        <v>577</v>
      </c>
      <c r="F184" s="14">
        <v>110</v>
      </c>
      <c r="G184" s="9" t="s">
        <v>562</v>
      </c>
      <c r="H184" s="10">
        <v>44317</v>
      </c>
      <c r="I184" s="11">
        <f>YEAR(Tabel1[[#This Row],[Date]])</f>
        <v>2021</v>
      </c>
      <c r="J184" s="14" t="s">
        <v>578</v>
      </c>
      <c r="K184" s="14" t="s">
        <v>80</v>
      </c>
      <c r="L184" s="14" t="s">
        <v>358</v>
      </c>
      <c r="M184" s="60">
        <v>2.4305555555555556E-2</v>
      </c>
      <c r="N184" s="61"/>
      <c r="O184" s="61"/>
      <c r="P184" s="11">
        <v>2</v>
      </c>
      <c r="Q184" s="11">
        <v>17</v>
      </c>
      <c r="R184" s="12">
        <f t="shared" ref="R184" si="75">Q184/P184</f>
        <v>8.5</v>
      </c>
      <c r="S184" s="56">
        <f t="shared" ref="S184" si="76">(H184-S$1)/365</f>
        <v>59.704109589041096</v>
      </c>
    </row>
    <row r="185" spans="1:19" x14ac:dyDescent="0.2">
      <c r="A185" s="54">
        <v>80</v>
      </c>
      <c r="B185" s="17" t="s">
        <v>750</v>
      </c>
      <c r="C185" s="16" t="s">
        <v>751</v>
      </c>
      <c r="D185" s="7" t="s">
        <v>13</v>
      </c>
      <c r="E185" s="16" t="s">
        <v>403</v>
      </c>
      <c r="F185" s="14">
        <v>110</v>
      </c>
      <c r="G185" s="44" t="s">
        <v>752</v>
      </c>
      <c r="H185" s="10">
        <v>45323</v>
      </c>
      <c r="I185" s="11">
        <f>YEAR(Tabel1[[#This Row],[Date]])</f>
        <v>2024</v>
      </c>
      <c r="J185" s="14" t="s">
        <v>753</v>
      </c>
      <c r="K185" s="14" t="s">
        <v>64</v>
      </c>
      <c r="L185" s="14" t="s">
        <v>358</v>
      </c>
      <c r="M185" s="60">
        <v>4.9999999999999996E-2</v>
      </c>
      <c r="N185" s="61"/>
      <c r="O185" s="61"/>
      <c r="P185" s="11">
        <v>2</v>
      </c>
      <c r="Q185" s="11">
        <v>30</v>
      </c>
      <c r="R185" s="12">
        <f t="shared" ref="R185" si="77">Q185/P185</f>
        <v>15</v>
      </c>
      <c r="S185" s="56">
        <f t="shared" ref="S185" si="78">(H185-S$1)/365</f>
        <v>62.460273972602742</v>
      </c>
    </row>
    <row r="186" spans="1:19" x14ac:dyDescent="0.2">
      <c r="A186" s="54">
        <v>80</v>
      </c>
      <c r="B186" s="17" t="s">
        <v>825</v>
      </c>
      <c r="C186" s="16" t="s">
        <v>826</v>
      </c>
      <c r="D186" s="7" t="s">
        <v>13</v>
      </c>
      <c r="E186" s="16" t="s">
        <v>403</v>
      </c>
      <c r="F186" s="14">
        <v>60</v>
      </c>
      <c r="G186" s="44" t="s">
        <v>827</v>
      </c>
      <c r="H186" s="10">
        <v>45536</v>
      </c>
      <c r="I186" s="11">
        <f>YEAR(Tabel1[[#This Row],[Date]])</f>
        <v>2024</v>
      </c>
      <c r="J186" s="14" t="s">
        <v>828</v>
      </c>
      <c r="K186" s="14" t="s">
        <v>57</v>
      </c>
      <c r="L186" s="14" t="s">
        <v>358</v>
      </c>
      <c r="M186" s="60">
        <v>5.9027777777777776E-2</v>
      </c>
      <c r="N186" s="61"/>
      <c r="O186" s="61"/>
      <c r="P186" s="11">
        <v>2</v>
      </c>
      <c r="Q186" s="11">
        <v>20</v>
      </c>
      <c r="R186" s="12">
        <f t="shared" ref="R186" si="79">Q186/P186</f>
        <v>10</v>
      </c>
      <c r="S186" s="56">
        <f t="shared" ref="S186" si="80">(H186-S$1)/365</f>
        <v>63.043835616438358</v>
      </c>
    </row>
    <row r="187" spans="1:19" x14ac:dyDescent="0.2">
      <c r="A187" s="54">
        <v>81</v>
      </c>
      <c r="B187" s="17" t="s">
        <v>540</v>
      </c>
      <c r="C187" s="16" t="s">
        <v>541</v>
      </c>
      <c r="D187" s="16" t="s">
        <v>542</v>
      </c>
      <c r="E187" s="16" t="s">
        <v>401</v>
      </c>
      <c r="F187" s="14">
        <v>56</v>
      </c>
      <c r="G187" s="15" t="s">
        <v>543</v>
      </c>
      <c r="H187" s="10">
        <v>44228</v>
      </c>
      <c r="I187" s="11">
        <f>YEAR(Tabel1[[#This Row],[Date]])</f>
        <v>2021</v>
      </c>
      <c r="J187" s="18"/>
      <c r="K187" s="14" t="s">
        <v>67</v>
      </c>
      <c r="L187" s="14" t="s">
        <v>358</v>
      </c>
      <c r="M187" s="60">
        <v>9.9999999999999992E-2</v>
      </c>
      <c r="N187" s="61"/>
      <c r="O187" s="61"/>
      <c r="P187" s="11">
        <v>4</v>
      </c>
      <c r="Q187" s="11">
        <v>33</v>
      </c>
      <c r="R187" s="12">
        <f t="shared" ref="R187:R188" si="81">Q187/P187</f>
        <v>8.25</v>
      </c>
      <c r="S187" s="56">
        <f t="shared" ref="S187:S188" si="82">(H187-S$1)/365</f>
        <v>59.460273972602742</v>
      </c>
    </row>
    <row r="188" spans="1:19" x14ac:dyDescent="0.2">
      <c r="A188" s="54">
        <v>82</v>
      </c>
      <c r="B188" s="17" t="s">
        <v>544</v>
      </c>
      <c r="C188" s="16" t="s">
        <v>545</v>
      </c>
      <c r="D188" s="16" t="s">
        <v>546</v>
      </c>
      <c r="E188" s="16" t="s">
        <v>410</v>
      </c>
      <c r="F188" s="14">
        <v>200</v>
      </c>
      <c r="G188" s="15" t="s">
        <v>550</v>
      </c>
      <c r="H188" s="10">
        <v>44256</v>
      </c>
      <c r="I188" s="11">
        <f>YEAR(Tabel1[[#This Row],[Date]])</f>
        <v>2021</v>
      </c>
      <c r="J188" s="18"/>
      <c r="K188" s="14" t="s">
        <v>57</v>
      </c>
      <c r="L188" s="14" t="s">
        <v>358</v>
      </c>
      <c r="M188" s="60">
        <v>7.6388888888888895E-2</v>
      </c>
      <c r="N188" s="61"/>
      <c r="O188" s="61"/>
      <c r="P188" s="11">
        <v>17</v>
      </c>
      <c r="Q188" s="11">
        <v>82</v>
      </c>
      <c r="R188" s="12">
        <f t="shared" si="81"/>
        <v>4.8235294117647056</v>
      </c>
      <c r="S188" s="56">
        <f t="shared" si="82"/>
        <v>59.536986301369865</v>
      </c>
    </row>
    <row r="189" spans="1:19" x14ac:dyDescent="0.2">
      <c r="A189" s="54">
        <v>83</v>
      </c>
      <c r="B189" s="17" t="s">
        <v>548</v>
      </c>
      <c r="C189" s="16" t="s">
        <v>549</v>
      </c>
      <c r="D189" s="7" t="s">
        <v>7</v>
      </c>
      <c r="E189" s="16" t="s">
        <v>26</v>
      </c>
      <c r="F189" s="14">
        <v>60</v>
      </c>
      <c r="G189" s="15" t="s">
        <v>547</v>
      </c>
      <c r="H189" s="10">
        <v>44287</v>
      </c>
      <c r="I189" s="11">
        <f>YEAR(Tabel1[[#This Row],[Date]])</f>
        <v>2021</v>
      </c>
      <c r="J189" s="18"/>
      <c r="K189" s="14" t="s">
        <v>71</v>
      </c>
      <c r="L189" s="14" t="s">
        <v>356</v>
      </c>
      <c r="M189" s="60">
        <v>9.5138888888888884E-2</v>
      </c>
      <c r="N189" s="61"/>
      <c r="O189" s="61"/>
      <c r="P189" s="11">
        <v>2</v>
      </c>
      <c r="Q189" s="11">
        <v>65</v>
      </c>
      <c r="R189" s="12">
        <f t="shared" ref="R189" si="83">Q189/P189</f>
        <v>32.5</v>
      </c>
      <c r="S189" s="56">
        <f t="shared" ref="S189" si="84">(H189-S$1)/365</f>
        <v>59.62191780821918</v>
      </c>
    </row>
    <row r="190" spans="1:19" x14ac:dyDescent="0.2">
      <c r="A190" s="54">
        <v>83</v>
      </c>
      <c r="B190" s="17" t="s">
        <v>558</v>
      </c>
      <c r="C190" s="16" t="s">
        <v>557</v>
      </c>
      <c r="D190" s="7" t="s">
        <v>7</v>
      </c>
      <c r="E190" s="16" t="s">
        <v>9</v>
      </c>
      <c r="F190" s="14">
        <v>115</v>
      </c>
      <c r="G190" s="15" t="s">
        <v>547</v>
      </c>
      <c r="H190" s="10">
        <v>44287</v>
      </c>
      <c r="I190" s="11">
        <f>YEAR(Tabel1[[#This Row],[Date]])</f>
        <v>2021</v>
      </c>
      <c r="J190" s="18"/>
      <c r="K190" s="14" t="s">
        <v>54</v>
      </c>
      <c r="L190" s="14" t="s">
        <v>356</v>
      </c>
      <c r="M190" s="60">
        <v>7.6388888888888895E-2</v>
      </c>
      <c r="N190" s="61"/>
      <c r="O190" s="61"/>
      <c r="P190" s="11">
        <v>3</v>
      </c>
      <c r="Q190" s="11">
        <v>66</v>
      </c>
      <c r="R190" s="12">
        <f t="shared" ref="R190:R191" si="85">Q190/P190</f>
        <v>22</v>
      </c>
      <c r="S190" s="56">
        <f t="shared" ref="S190:S191" si="86">(H190-S$1)/365</f>
        <v>59.62191780821918</v>
      </c>
    </row>
    <row r="191" spans="1:19" x14ac:dyDescent="0.2">
      <c r="A191" s="54">
        <v>83</v>
      </c>
      <c r="B191" s="17" t="s">
        <v>565</v>
      </c>
      <c r="C191" s="16" t="s">
        <v>566</v>
      </c>
      <c r="D191" s="7" t="s">
        <v>7</v>
      </c>
      <c r="E191" s="16" t="s">
        <v>403</v>
      </c>
      <c r="F191" s="14">
        <v>80</v>
      </c>
      <c r="G191" s="22" t="s">
        <v>562</v>
      </c>
      <c r="H191" s="10">
        <v>44317</v>
      </c>
      <c r="I191" s="11">
        <f>YEAR(Tabel1[[#This Row],[Date]])</f>
        <v>2021</v>
      </c>
      <c r="J191" s="18"/>
      <c r="K191" s="14" t="s">
        <v>67</v>
      </c>
      <c r="L191" s="14" t="s">
        <v>356</v>
      </c>
      <c r="M191" s="60">
        <v>7.2916666666666671E-2</v>
      </c>
      <c r="N191" s="61"/>
      <c r="O191" s="61"/>
      <c r="P191" s="11">
        <v>3</v>
      </c>
      <c r="Q191" s="11">
        <v>65</v>
      </c>
      <c r="R191" s="12">
        <f t="shared" si="85"/>
        <v>21.666666666666668</v>
      </c>
      <c r="S191" s="56">
        <f t="shared" si="86"/>
        <v>59.704109589041096</v>
      </c>
    </row>
    <row r="192" spans="1:19" x14ac:dyDescent="0.2">
      <c r="A192" s="54">
        <v>83</v>
      </c>
      <c r="B192" s="17" t="s">
        <v>589</v>
      </c>
      <c r="C192" s="16" t="s">
        <v>590</v>
      </c>
      <c r="D192" s="7" t="s">
        <v>7</v>
      </c>
      <c r="E192" s="16" t="s">
        <v>409</v>
      </c>
      <c r="F192" s="14">
        <v>50</v>
      </c>
      <c r="G192" s="22" t="s">
        <v>588</v>
      </c>
      <c r="H192" s="10">
        <v>44378</v>
      </c>
      <c r="I192" s="11">
        <f>YEAR(Tabel1[[#This Row],[Date]])</f>
        <v>2021</v>
      </c>
      <c r="J192" s="18"/>
      <c r="K192" s="14" t="s">
        <v>198</v>
      </c>
      <c r="L192" s="14" t="s">
        <v>356</v>
      </c>
      <c r="M192" s="60">
        <v>0.11319444444444444</v>
      </c>
      <c r="N192" s="61"/>
      <c r="O192" s="61"/>
      <c r="P192" s="11">
        <v>3</v>
      </c>
      <c r="Q192" s="11">
        <v>65</v>
      </c>
      <c r="R192" s="12">
        <f t="shared" ref="R192" si="87">Q192/P192</f>
        <v>21.666666666666668</v>
      </c>
      <c r="S192" s="56">
        <f t="shared" ref="S192" si="88">(H192-S$1)/365</f>
        <v>59.871232876712327</v>
      </c>
    </row>
    <row r="193" spans="1:19" x14ac:dyDescent="0.2">
      <c r="A193" s="54">
        <v>84</v>
      </c>
      <c r="B193" s="17" t="s">
        <v>556</v>
      </c>
      <c r="C193" s="16" t="s">
        <v>564</v>
      </c>
      <c r="D193" s="7" t="s">
        <v>517</v>
      </c>
      <c r="E193" s="16" t="s">
        <v>6</v>
      </c>
      <c r="F193" s="14">
        <v>80</v>
      </c>
      <c r="G193" s="15" t="s">
        <v>547</v>
      </c>
      <c r="H193" s="10">
        <v>44287</v>
      </c>
      <c r="I193" s="11">
        <f>YEAR(Tabel1[[#This Row],[Date]])</f>
        <v>2021</v>
      </c>
      <c r="J193" s="18"/>
      <c r="K193" s="14" t="s">
        <v>67</v>
      </c>
      <c r="L193" s="14" t="s">
        <v>356</v>
      </c>
      <c r="M193" s="60">
        <v>7.8472222222222221E-2</v>
      </c>
      <c r="N193" s="61"/>
      <c r="O193" s="61"/>
      <c r="P193" s="11">
        <v>8</v>
      </c>
      <c r="Q193" s="11">
        <v>35</v>
      </c>
      <c r="R193" s="12">
        <f t="shared" ref="R193:R195" si="89">Q193/P193</f>
        <v>4.375</v>
      </c>
      <c r="S193" s="56">
        <f t="shared" ref="S193:S195" si="90">(H193-S$1)/365</f>
        <v>59.62191780821918</v>
      </c>
    </row>
    <row r="194" spans="1:19" x14ac:dyDescent="0.2">
      <c r="A194" s="54">
        <v>84</v>
      </c>
      <c r="B194" s="17" t="s">
        <v>584</v>
      </c>
      <c r="C194" s="16" t="s">
        <v>585</v>
      </c>
      <c r="D194" s="7" t="s">
        <v>528</v>
      </c>
      <c r="E194" s="16" t="s">
        <v>586</v>
      </c>
      <c r="F194" s="14">
        <v>75</v>
      </c>
      <c r="G194" s="15" t="s">
        <v>583</v>
      </c>
      <c r="H194" s="10">
        <v>44348</v>
      </c>
      <c r="I194" s="11">
        <f>YEAR(Tabel1[[#This Row],[Date]])</f>
        <v>2021</v>
      </c>
      <c r="J194" s="18"/>
      <c r="K194" s="14" t="s">
        <v>54</v>
      </c>
      <c r="L194" s="14" t="s">
        <v>358</v>
      </c>
      <c r="M194" s="60">
        <v>7.6388888888888895E-2</v>
      </c>
      <c r="N194" s="61"/>
      <c r="O194" s="61"/>
      <c r="P194" s="11">
        <v>3</v>
      </c>
      <c r="Q194" s="11">
        <v>32</v>
      </c>
      <c r="R194" s="12">
        <f t="shared" ref="R194" si="91">Q194/P194</f>
        <v>10.666666666666666</v>
      </c>
      <c r="S194" s="56">
        <f t="shared" ref="S194" si="92">(H194-S$1)/365</f>
        <v>59.789041095890411</v>
      </c>
    </row>
    <row r="195" spans="1:19" x14ac:dyDescent="0.2">
      <c r="A195" s="84">
        <v>84</v>
      </c>
      <c r="B195" s="17" t="s">
        <v>587</v>
      </c>
      <c r="C195" s="16" t="s">
        <v>591</v>
      </c>
      <c r="D195" s="7" t="s">
        <v>517</v>
      </c>
      <c r="E195" s="16"/>
      <c r="F195" s="14">
        <v>135</v>
      </c>
      <c r="G195" s="9" t="s">
        <v>588</v>
      </c>
      <c r="H195" s="10">
        <v>44378</v>
      </c>
      <c r="I195" s="11">
        <f>YEAR(Tabel1[[#This Row],[Date]])</f>
        <v>2021</v>
      </c>
      <c r="J195" s="11"/>
      <c r="K195" s="11" t="s">
        <v>63</v>
      </c>
      <c r="L195" s="11" t="s">
        <v>358</v>
      </c>
      <c r="M195" s="60">
        <v>6.1111111111111116E-2</v>
      </c>
      <c r="N195" s="42"/>
      <c r="O195" s="42"/>
      <c r="P195" s="11">
        <v>8</v>
      </c>
      <c r="Q195" s="11">
        <v>43</v>
      </c>
      <c r="R195" s="12">
        <f t="shared" si="89"/>
        <v>5.375</v>
      </c>
      <c r="S195" s="12">
        <f t="shared" si="90"/>
        <v>59.871232876712327</v>
      </c>
    </row>
    <row r="196" spans="1:19" x14ac:dyDescent="0.2">
      <c r="A196" s="57">
        <v>84</v>
      </c>
      <c r="B196" s="77" t="s">
        <v>593</v>
      </c>
      <c r="C196" s="76" t="s">
        <v>594</v>
      </c>
      <c r="D196" s="7" t="s">
        <v>517</v>
      </c>
      <c r="E196" s="76"/>
      <c r="F196" s="82">
        <v>82</v>
      </c>
      <c r="G196" s="9" t="s">
        <v>588</v>
      </c>
      <c r="H196" s="10">
        <v>44378</v>
      </c>
      <c r="I196" s="11">
        <f>YEAR(Tabel1[[#This Row],[Date]])</f>
        <v>2021</v>
      </c>
      <c r="J196" s="87"/>
      <c r="K196" s="59" t="s">
        <v>64</v>
      </c>
      <c r="L196" s="59" t="s">
        <v>358</v>
      </c>
      <c r="M196" s="60">
        <v>0.11805555555555557</v>
      </c>
      <c r="N196" s="88"/>
      <c r="O196" s="88"/>
      <c r="P196" s="59">
        <v>9</v>
      </c>
      <c r="Q196" s="59">
        <v>79</v>
      </c>
      <c r="R196" s="12">
        <f t="shared" ref="R196:R205" si="93">Q196/P196</f>
        <v>8.7777777777777786</v>
      </c>
      <c r="S196" s="12">
        <f t="shared" ref="S196:S205" si="94">(H196-S$1)/365</f>
        <v>59.871232876712327</v>
      </c>
    </row>
    <row r="197" spans="1:19" x14ac:dyDescent="0.2">
      <c r="A197" s="84">
        <v>84</v>
      </c>
      <c r="B197" s="17" t="s">
        <v>628</v>
      </c>
      <c r="C197" s="16" t="s">
        <v>633</v>
      </c>
      <c r="D197" s="7" t="s">
        <v>517</v>
      </c>
      <c r="E197" s="16"/>
      <c r="F197" s="14">
        <v>120</v>
      </c>
      <c r="G197" s="9" t="s">
        <v>613</v>
      </c>
      <c r="H197" s="10">
        <v>44470</v>
      </c>
      <c r="I197" s="11">
        <f>YEAR(Tabel1[[#This Row],[Date]])</f>
        <v>2021</v>
      </c>
      <c r="J197" s="18"/>
      <c r="K197" s="11" t="s">
        <v>64</v>
      </c>
      <c r="L197" s="11" t="s">
        <v>358</v>
      </c>
      <c r="M197" s="60">
        <v>8.6805555555555566E-2</v>
      </c>
      <c r="N197" s="61"/>
      <c r="O197" s="61"/>
      <c r="P197" s="11">
        <v>7</v>
      </c>
      <c r="Q197" s="11">
        <v>62</v>
      </c>
      <c r="R197" s="12">
        <f t="shared" ref="R197:R201" si="95">Q197/P197</f>
        <v>8.8571428571428577</v>
      </c>
      <c r="S197" s="12">
        <f t="shared" ref="S197:S201" si="96">(H197-S$1)/365</f>
        <v>60.123287671232873</v>
      </c>
    </row>
    <row r="198" spans="1:19" x14ac:dyDescent="0.2">
      <c r="A198" s="57">
        <v>84</v>
      </c>
      <c r="B198" s="17" t="s">
        <v>629</v>
      </c>
      <c r="C198" s="16" t="s">
        <v>634</v>
      </c>
      <c r="D198" s="7" t="s">
        <v>517</v>
      </c>
      <c r="E198" s="16"/>
      <c r="F198" s="14">
        <v>100</v>
      </c>
      <c r="G198" s="9" t="s">
        <v>640</v>
      </c>
      <c r="H198" s="10">
        <v>44562</v>
      </c>
      <c r="I198" s="11">
        <f>YEAR(Tabel1[[#This Row],[Date]])</f>
        <v>2022</v>
      </c>
      <c r="J198" s="18"/>
      <c r="K198" s="18" t="s">
        <v>78</v>
      </c>
      <c r="L198" s="11" t="s">
        <v>358</v>
      </c>
      <c r="M198" s="60">
        <v>0.15694444444444444</v>
      </c>
      <c r="N198" s="61"/>
      <c r="O198" s="61"/>
      <c r="P198" s="11">
        <v>12</v>
      </c>
      <c r="Q198" s="11">
        <v>108</v>
      </c>
      <c r="R198" s="12">
        <f t="shared" si="95"/>
        <v>9</v>
      </c>
      <c r="S198" s="12">
        <f t="shared" si="96"/>
        <v>60.375342465753427</v>
      </c>
    </row>
    <row r="199" spans="1:19" x14ac:dyDescent="0.2">
      <c r="A199" s="84">
        <v>84</v>
      </c>
      <c r="B199" s="17" t="s">
        <v>630</v>
      </c>
      <c r="C199" s="16" t="s">
        <v>635</v>
      </c>
      <c r="D199" s="7" t="s">
        <v>517</v>
      </c>
      <c r="E199" s="16"/>
      <c r="F199" s="14">
        <v>120</v>
      </c>
      <c r="G199" s="9" t="s">
        <v>640</v>
      </c>
      <c r="H199" s="10">
        <v>44562</v>
      </c>
      <c r="I199" s="11">
        <f>YEAR(Tabel1[[#This Row],[Date]])</f>
        <v>2022</v>
      </c>
      <c r="J199" s="18"/>
      <c r="K199" s="11" t="s">
        <v>53</v>
      </c>
      <c r="L199" s="11" t="s">
        <v>358</v>
      </c>
      <c r="M199" s="60">
        <v>7.3611111111111113E-2</v>
      </c>
      <c r="N199" s="61"/>
      <c r="O199" s="61"/>
      <c r="P199" s="11">
        <v>6</v>
      </c>
      <c r="Q199" s="11">
        <v>36</v>
      </c>
      <c r="R199" s="12">
        <f t="shared" si="95"/>
        <v>6</v>
      </c>
      <c r="S199" s="12">
        <f t="shared" si="96"/>
        <v>60.375342465753427</v>
      </c>
    </row>
    <row r="200" spans="1:19" x14ac:dyDescent="0.2">
      <c r="A200" s="57">
        <v>84</v>
      </c>
      <c r="B200" s="77" t="s">
        <v>631</v>
      </c>
      <c r="C200" s="16" t="s">
        <v>636</v>
      </c>
      <c r="D200" s="7" t="s">
        <v>517</v>
      </c>
      <c r="E200" s="16"/>
      <c r="F200" s="14">
        <v>55</v>
      </c>
      <c r="G200" s="9" t="s">
        <v>640</v>
      </c>
      <c r="H200" s="10">
        <v>44562</v>
      </c>
      <c r="I200" s="11">
        <f>YEAR(Tabel1[[#This Row],[Date]])</f>
        <v>2022</v>
      </c>
      <c r="J200" s="18"/>
      <c r="K200" s="11" t="s">
        <v>224</v>
      </c>
      <c r="L200" s="11" t="s">
        <v>358</v>
      </c>
      <c r="M200" s="60">
        <v>7.7083333333333337E-2</v>
      </c>
      <c r="N200" s="61"/>
      <c r="O200" s="61"/>
      <c r="P200" s="11">
        <v>10</v>
      </c>
      <c r="Q200" s="11">
        <v>47</v>
      </c>
      <c r="R200" s="12">
        <f t="shared" si="95"/>
        <v>4.7</v>
      </c>
      <c r="S200" s="12">
        <f t="shared" si="96"/>
        <v>60.375342465753427</v>
      </c>
    </row>
    <row r="201" spans="1:19" x14ac:dyDescent="0.2">
      <c r="A201" s="84">
        <v>84</v>
      </c>
      <c r="B201" s="17" t="s">
        <v>632</v>
      </c>
      <c r="C201" s="16" t="s">
        <v>637</v>
      </c>
      <c r="D201" s="7" t="s">
        <v>517</v>
      </c>
      <c r="E201" s="16"/>
      <c r="F201" s="14" t="s">
        <v>78</v>
      </c>
      <c r="G201" s="9" t="s">
        <v>640</v>
      </c>
      <c r="H201" s="10">
        <v>44562</v>
      </c>
      <c r="I201" s="11">
        <f>YEAR(Tabel1[[#This Row],[Date]])</f>
        <v>2022</v>
      </c>
      <c r="J201" s="18"/>
      <c r="K201" s="11" t="s">
        <v>78</v>
      </c>
      <c r="L201" s="11" t="s">
        <v>358</v>
      </c>
      <c r="M201" s="60">
        <v>0.13333333333333333</v>
      </c>
      <c r="N201" s="61"/>
      <c r="O201" s="61"/>
      <c r="P201" s="11">
        <v>7</v>
      </c>
      <c r="Q201" s="11">
        <v>59</v>
      </c>
      <c r="R201" s="12">
        <f t="shared" si="95"/>
        <v>8.4285714285714288</v>
      </c>
      <c r="S201" s="12">
        <f t="shared" si="96"/>
        <v>60.375342465753427</v>
      </c>
    </row>
    <row r="202" spans="1:19" x14ac:dyDescent="0.2">
      <c r="A202" s="57">
        <v>85</v>
      </c>
      <c r="B202" s="77" t="s">
        <v>597</v>
      </c>
      <c r="C202" s="76" t="s">
        <v>595</v>
      </c>
      <c r="D202" s="7" t="s">
        <v>517</v>
      </c>
      <c r="E202" s="76"/>
      <c r="F202" s="82">
        <v>100</v>
      </c>
      <c r="G202" s="9" t="s">
        <v>599</v>
      </c>
      <c r="H202" s="10">
        <v>44409</v>
      </c>
      <c r="I202" s="11">
        <f>YEAR(Tabel1[[#This Row],[Date]])</f>
        <v>2021</v>
      </c>
      <c r="J202" s="87"/>
      <c r="K202" s="59" t="s">
        <v>63</v>
      </c>
      <c r="L202" s="11" t="s">
        <v>356</v>
      </c>
      <c r="M202" s="60">
        <v>8.4027777777777771E-2</v>
      </c>
      <c r="N202" s="88"/>
      <c r="O202" s="88"/>
      <c r="P202" s="59">
        <v>9</v>
      </c>
      <c r="Q202" s="59">
        <v>57</v>
      </c>
      <c r="R202" s="12">
        <f t="shared" si="93"/>
        <v>6.333333333333333</v>
      </c>
      <c r="S202" s="12">
        <f t="shared" si="94"/>
        <v>59.956164383561642</v>
      </c>
    </row>
    <row r="203" spans="1:19" x14ac:dyDescent="0.2">
      <c r="A203" s="54">
        <v>85</v>
      </c>
      <c r="B203" s="17" t="s">
        <v>598</v>
      </c>
      <c r="C203" s="76" t="s">
        <v>596</v>
      </c>
      <c r="D203" s="7" t="s">
        <v>517</v>
      </c>
      <c r="E203" s="16"/>
      <c r="F203" s="14">
        <v>90</v>
      </c>
      <c r="G203" s="9" t="s">
        <v>599</v>
      </c>
      <c r="H203" s="10">
        <v>44409</v>
      </c>
      <c r="I203" s="11">
        <f>YEAR(Tabel1[[#This Row],[Date]])</f>
        <v>2021</v>
      </c>
      <c r="J203" s="18"/>
      <c r="K203" s="59" t="s">
        <v>63</v>
      </c>
      <c r="L203" s="11" t="s">
        <v>356</v>
      </c>
      <c r="M203" s="60">
        <v>0.11180555555555556</v>
      </c>
      <c r="N203" s="61"/>
      <c r="O203" s="61"/>
      <c r="P203" s="11">
        <v>15</v>
      </c>
      <c r="Q203" s="11">
        <v>58</v>
      </c>
      <c r="R203" s="12">
        <f t="shared" si="93"/>
        <v>3.8666666666666667</v>
      </c>
      <c r="S203" s="12">
        <f t="shared" si="94"/>
        <v>59.956164383561642</v>
      </c>
    </row>
    <row r="204" spans="1:19" x14ac:dyDescent="0.2">
      <c r="A204" s="54">
        <v>85</v>
      </c>
      <c r="B204" s="17" t="s">
        <v>602</v>
      </c>
      <c r="C204" s="76" t="s">
        <v>603</v>
      </c>
      <c r="D204" s="7" t="s">
        <v>517</v>
      </c>
      <c r="E204" s="16"/>
      <c r="F204" s="14">
        <v>80</v>
      </c>
      <c r="G204" s="9" t="s">
        <v>599</v>
      </c>
      <c r="H204" s="10">
        <v>44409</v>
      </c>
      <c r="I204" s="11">
        <f>YEAR(Tabel1[[#This Row],[Date]])</f>
        <v>2021</v>
      </c>
      <c r="J204" s="18"/>
      <c r="K204" s="11" t="s">
        <v>54</v>
      </c>
      <c r="L204" s="11" t="s">
        <v>356</v>
      </c>
      <c r="M204" s="60">
        <v>0.14930555555555555</v>
      </c>
      <c r="N204" s="61"/>
      <c r="O204" s="61"/>
      <c r="P204" s="11">
        <v>9</v>
      </c>
      <c r="Q204" s="11">
        <v>70</v>
      </c>
      <c r="R204" s="12">
        <f t="shared" ref="R204" si="97">Q204/P204</f>
        <v>7.7777777777777777</v>
      </c>
      <c r="S204" s="12">
        <f t="shared" ref="S204" si="98">(H204-S$1)/365</f>
        <v>59.956164383561642</v>
      </c>
    </row>
    <row r="205" spans="1:19" x14ac:dyDescent="0.2">
      <c r="A205" s="57">
        <v>86</v>
      </c>
      <c r="B205" s="77" t="s">
        <v>600</v>
      </c>
      <c r="C205" s="76" t="s">
        <v>601</v>
      </c>
      <c r="D205" s="7" t="s">
        <v>517</v>
      </c>
      <c r="E205" s="46" t="s">
        <v>409</v>
      </c>
      <c r="F205" s="82">
        <v>50</v>
      </c>
      <c r="G205" s="9" t="s">
        <v>599</v>
      </c>
      <c r="H205" s="10">
        <v>44409</v>
      </c>
      <c r="I205" s="11">
        <f>YEAR(Tabel1[[#This Row],[Date]])</f>
        <v>2021</v>
      </c>
      <c r="J205" s="87"/>
      <c r="K205" s="59" t="s">
        <v>394</v>
      </c>
      <c r="L205" s="59" t="s">
        <v>358</v>
      </c>
      <c r="M205" s="60">
        <v>0.17013888888888887</v>
      </c>
      <c r="N205" s="88"/>
      <c r="O205" s="88"/>
      <c r="P205" s="59">
        <v>9</v>
      </c>
      <c r="Q205" s="59">
        <v>108</v>
      </c>
      <c r="R205" s="12">
        <f t="shared" si="93"/>
        <v>12</v>
      </c>
      <c r="S205" s="12">
        <f t="shared" si="94"/>
        <v>59.956164383561642</v>
      </c>
    </row>
    <row r="206" spans="1:19" x14ac:dyDescent="0.2">
      <c r="A206" s="54">
        <v>87</v>
      </c>
      <c r="B206" s="17" t="s">
        <v>604</v>
      </c>
      <c r="C206" s="16" t="s">
        <v>605</v>
      </c>
      <c r="D206" s="7" t="s">
        <v>7</v>
      </c>
      <c r="E206" s="16" t="s">
        <v>610</v>
      </c>
      <c r="F206" s="14">
        <v>100</v>
      </c>
      <c r="G206" s="9" t="s">
        <v>606</v>
      </c>
      <c r="H206" s="10">
        <v>44440</v>
      </c>
      <c r="I206" s="11">
        <f>YEAR(Tabel1[[#This Row],[Date]])</f>
        <v>2021</v>
      </c>
      <c r="J206" s="18"/>
      <c r="K206" s="11" t="s">
        <v>63</v>
      </c>
      <c r="L206" s="11" t="s">
        <v>358</v>
      </c>
      <c r="M206" s="60">
        <v>0.12430555555555556</v>
      </c>
      <c r="N206" s="61"/>
      <c r="O206" s="61"/>
      <c r="P206" s="11">
        <v>4</v>
      </c>
      <c r="Q206" s="11">
        <v>90</v>
      </c>
      <c r="R206" s="12">
        <f t="shared" ref="R206" si="99">Q206/P206</f>
        <v>22.5</v>
      </c>
      <c r="S206" s="12">
        <f t="shared" ref="S206" si="100">(H206-S$1)/365</f>
        <v>60.041095890410958</v>
      </c>
    </row>
    <row r="207" spans="1:19" x14ac:dyDescent="0.2">
      <c r="A207" s="54">
        <v>88</v>
      </c>
      <c r="B207" s="17" t="s">
        <v>617</v>
      </c>
      <c r="C207" s="16" t="s">
        <v>618</v>
      </c>
      <c r="D207" s="7" t="s">
        <v>619</v>
      </c>
      <c r="E207" s="16"/>
      <c r="F207" s="14">
        <v>100</v>
      </c>
      <c r="G207" s="9" t="s">
        <v>620</v>
      </c>
      <c r="H207" s="10">
        <v>44501</v>
      </c>
      <c r="I207" s="11">
        <f>YEAR(Tabel1[[#This Row],[Date]])</f>
        <v>2021</v>
      </c>
      <c r="J207" s="18" t="s">
        <v>793</v>
      </c>
      <c r="K207" s="11" t="s">
        <v>57</v>
      </c>
      <c r="L207" s="11" t="s">
        <v>358</v>
      </c>
      <c r="M207" s="60">
        <v>2.9861111111111113E-2</v>
      </c>
      <c r="N207" s="61"/>
      <c r="O207" s="61"/>
      <c r="P207" s="11">
        <v>2</v>
      </c>
      <c r="Q207" s="11">
        <v>17</v>
      </c>
      <c r="R207" s="12">
        <f t="shared" ref="R207" si="101">Q207/P207</f>
        <v>8.5</v>
      </c>
      <c r="S207" s="12">
        <f t="shared" ref="S207" si="102">(H207-S$1)/365</f>
        <v>60.208219178082189</v>
      </c>
    </row>
    <row r="208" spans="1:19" x14ac:dyDescent="0.2">
      <c r="A208" s="54">
        <v>88</v>
      </c>
      <c r="B208" s="17" t="s">
        <v>654</v>
      </c>
      <c r="C208" s="16" t="s">
        <v>655</v>
      </c>
      <c r="D208" s="16" t="s">
        <v>619</v>
      </c>
      <c r="E208" s="16" t="s">
        <v>6</v>
      </c>
      <c r="F208" s="14">
        <v>50</v>
      </c>
      <c r="G208" s="15" t="s">
        <v>652</v>
      </c>
      <c r="H208" s="10">
        <v>44621</v>
      </c>
      <c r="I208" s="11">
        <f>YEAR(Tabel1[[#This Row],[Date]])</f>
        <v>2022</v>
      </c>
      <c r="J208" s="18" t="s">
        <v>793</v>
      </c>
      <c r="K208" s="18" t="s">
        <v>78</v>
      </c>
      <c r="L208" s="14" t="s">
        <v>358</v>
      </c>
      <c r="M208" s="60">
        <v>9.0277777777777776E-2</v>
      </c>
      <c r="N208" s="61"/>
      <c r="O208" s="61"/>
      <c r="P208" s="11">
        <v>6</v>
      </c>
      <c r="Q208" s="11">
        <v>52</v>
      </c>
      <c r="R208" s="12">
        <f t="shared" ref="R208:R217" si="103">Q208/P208</f>
        <v>8.6666666666666661</v>
      </c>
      <c r="S208" s="12">
        <f t="shared" ref="S208:S217" si="104">(H208-S$1)/365</f>
        <v>60.536986301369865</v>
      </c>
    </row>
    <row r="209" spans="1:19" x14ac:dyDescent="0.2">
      <c r="A209" s="54">
        <v>88</v>
      </c>
      <c r="B209" s="17" t="s">
        <v>691</v>
      </c>
      <c r="C209" s="16" t="s">
        <v>692</v>
      </c>
      <c r="D209" s="16" t="s">
        <v>619</v>
      </c>
      <c r="E209" s="16" t="s">
        <v>403</v>
      </c>
      <c r="F209" s="14">
        <v>60</v>
      </c>
      <c r="G209" s="15" t="s">
        <v>693</v>
      </c>
      <c r="H209" s="10">
        <v>44805</v>
      </c>
      <c r="I209" s="11">
        <f>YEAR(Tabel1[[#This Row],[Date]])</f>
        <v>2022</v>
      </c>
      <c r="J209" s="18" t="s">
        <v>793</v>
      </c>
      <c r="K209" s="14" t="s">
        <v>57</v>
      </c>
      <c r="L209" s="14" t="s">
        <v>358</v>
      </c>
      <c r="M209" s="60">
        <v>0.10277777777777779</v>
      </c>
      <c r="N209" s="61"/>
      <c r="O209" s="61"/>
      <c r="P209" s="11">
        <v>8</v>
      </c>
      <c r="Q209" s="11">
        <v>72</v>
      </c>
      <c r="R209" s="12">
        <f t="shared" ref="R209" si="105">Q209/P209</f>
        <v>9</v>
      </c>
      <c r="S209" s="12">
        <f t="shared" ref="S209" si="106">(H209-S$1)/365</f>
        <v>61.041095890410958</v>
      </c>
    </row>
    <row r="210" spans="1:19" x14ac:dyDescent="0.2">
      <c r="A210" s="54">
        <v>88</v>
      </c>
      <c r="B210" s="17" t="s">
        <v>732</v>
      </c>
      <c r="C210" s="16" t="s">
        <v>731</v>
      </c>
      <c r="D210" s="16" t="s">
        <v>734</v>
      </c>
      <c r="E210" s="16" t="s">
        <v>735</v>
      </c>
      <c r="F210" s="14">
        <v>130</v>
      </c>
      <c r="G210" s="22" t="s">
        <v>724</v>
      </c>
      <c r="H210" s="10">
        <v>44986</v>
      </c>
      <c r="I210" s="11">
        <f>YEAR(Tabel1[[#This Row],[Date]])</f>
        <v>2023</v>
      </c>
      <c r="J210" s="18"/>
      <c r="K210" s="14" t="s">
        <v>736</v>
      </c>
      <c r="L210" s="14" t="s">
        <v>358</v>
      </c>
      <c r="M210" s="60">
        <v>4.027777777777778E-2</v>
      </c>
      <c r="N210" s="61"/>
      <c r="O210" s="61"/>
      <c r="P210" s="11">
        <v>1</v>
      </c>
      <c r="Q210" s="11">
        <v>37</v>
      </c>
      <c r="R210" s="12">
        <f t="shared" ref="R210:R211" si="107">Q210/P210</f>
        <v>37</v>
      </c>
      <c r="S210" s="12">
        <f t="shared" ref="S210:S211" si="108">(H210-S$1)/365</f>
        <v>61.536986301369865</v>
      </c>
    </row>
    <row r="211" spans="1:19" x14ac:dyDescent="0.2">
      <c r="A211" s="54">
        <v>88</v>
      </c>
      <c r="B211" s="17" t="s">
        <v>733</v>
      </c>
      <c r="C211" s="16" t="s">
        <v>737</v>
      </c>
      <c r="D211" s="16" t="s">
        <v>619</v>
      </c>
      <c r="E211" s="16" t="s">
        <v>26</v>
      </c>
      <c r="F211" s="14">
        <v>40</v>
      </c>
      <c r="G211" s="22" t="s">
        <v>729</v>
      </c>
      <c r="H211" s="10">
        <v>45017</v>
      </c>
      <c r="I211" s="11">
        <f>YEAR(Tabel1[[#This Row],[Date]])</f>
        <v>2023</v>
      </c>
      <c r="J211" s="18" t="s">
        <v>793</v>
      </c>
      <c r="K211" s="18" t="s">
        <v>78</v>
      </c>
      <c r="L211" s="14" t="s">
        <v>358</v>
      </c>
      <c r="M211" s="60">
        <v>0.11458333333333333</v>
      </c>
      <c r="N211" s="61"/>
      <c r="O211" s="61"/>
      <c r="P211" s="11">
        <v>12</v>
      </c>
      <c r="Q211" s="11">
        <v>62</v>
      </c>
      <c r="R211" s="12">
        <f t="shared" si="107"/>
        <v>5.166666666666667</v>
      </c>
      <c r="S211" s="12">
        <f t="shared" si="108"/>
        <v>61.62191780821918</v>
      </c>
    </row>
    <row r="212" spans="1:19" x14ac:dyDescent="0.2">
      <c r="A212" s="54">
        <v>89</v>
      </c>
      <c r="B212" s="17" t="s">
        <v>765</v>
      </c>
      <c r="C212" s="16" t="s">
        <v>764</v>
      </c>
      <c r="D212" s="16" t="s">
        <v>653</v>
      </c>
      <c r="E212" s="16"/>
      <c r="F212" s="14">
        <v>115</v>
      </c>
      <c r="G212" s="15" t="s">
        <v>622</v>
      </c>
      <c r="H212" s="10">
        <v>44531</v>
      </c>
      <c r="I212" s="11">
        <f>YEAR(Tabel1[[#This Row],[Date]])</f>
        <v>2021</v>
      </c>
      <c r="J212" s="18"/>
      <c r="K212" s="14" t="s">
        <v>89</v>
      </c>
      <c r="L212" s="14" t="s">
        <v>358</v>
      </c>
      <c r="M212" s="60">
        <v>7.0833333333333331E-2</v>
      </c>
      <c r="N212" s="61"/>
      <c r="O212" s="61"/>
      <c r="P212" s="11">
        <v>3</v>
      </c>
      <c r="Q212" s="11">
        <v>48</v>
      </c>
      <c r="R212" s="12">
        <f t="shared" si="103"/>
        <v>16</v>
      </c>
      <c r="S212" s="12">
        <f t="shared" si="104"/>
        <v>60.290410958904111</v>
      </c>
    </row>
    <row r="213" spans="1:19" x14ac:dyDescent="0.2">
      <c r="A213" s="54">
        <v>90</v>
      </c>
      <c r="B213" s="17" t="s">
        <v>645</v>
      </c>
      <c r="C213" s="16" t="s">
        <v>648</v>
      </c>
      <c r="D213" s="16" t="s">
        <v>517</v>
      </c>
      <c r="E213" s="16"/>
      <c r="F213" s="14">
        <v>100</v>
      </c>
      <c r="G213" s="15" t="s">
        <v>651</v>
      </c>
      <c r="H213" s="10">
        <v>44593</v>
      </c>
      <c r="I213" s="11">
        <f>YEAR(Tabel1[[#This Row],[Date]])</f>
        <v>2022</v>
      </c>
      <c r="J213" s="18"/>
      <c r="K213" s="14" t="s">
        <v>67</v>
      </c>
      <c r="L213" s="14" t="s">
        <v>358</v>
      </c>
      <c r="M213" s="60">
        <v>8.4722222222222213E-2</v>
      </c>
      <c r="N213" s="61"/>
      <c r="O213" s="61"/>
      <c r="P213" s="11">
        <v>8</v>
      </c>
      <c r="Q213" s="11">
        <v>32</v>
      </c>
      <c r="R213" s="12">
        <f t="shared" si="103"/>
        <v>4</v>
      </c>
      <c r="S213" s="12">
        <f t="shared" si="104"/>
        <v>60.460273972602742</v>
      </c>
    </row>
    <row r="214" spans="1:19" x14ac:dyDescent="0.2">
      <c r="A214" s="54">
        <v>90</v>
      </c>
      <c r="B214" s="17" t="s">
        <v>646</v>
      </c>
      <c r="C214" s="16" t="s">
        <v>649</v>
      </c>
      <c r="D214" s="16" t="s">
        <v>517</v>
      </c>
      <c r="E214" s="16"/>
      <c r="F214" s="14">
        <v>100</v>
      </c>
      <c r="G214" s="15" t="s">
        <v>651</v>
      </c>
      <c r="H214" s="10">
        <v>44593</v>
      </c>
      <c r="I214" s="11">
        <f>YEAR(Tabel1[[#This Row],[Date]])</f>
        <v>2022</v>
      </c>
      <c r="J214" s="18"/>
      <c r="K214" s="14" t="s">
        <v>67</v>
      </c>
      <c r="L214" s="14" t="s">
        <v>358</v>
      </c>
      <c r="M214" s="60">
        <v>8.4722222222222213E-2</v>
      </c>
      <c r="N214" s="61"/>
      <c r="O214" s="61"/>
      <c r="P214" s="11">
        <v>5</v>
      </c>
      <c r="Q214" s="11">
        <v>32</v>
      </c>
      <c r="R214" s="12">
        <f t="shared" si="103"/>
        <v>6.4</v>
      </c>
      <c r="S214" s="12">
        <f t="shared" si="104"/>
        <v>60.460273972602742</v>
      </c>
    </row>
    <row r="215" spans="1:19" x14ac:dyDescent="0.2">
      <c r="A215" s="54">
        <v>90</v>
      </c>
      <c r="B215" s="17" t="s">
        <v>647</v>
      </c>
      <c r="C215" s="16" t="s">
        <v>650</v>
      </c>
      <c r="D215" s="16" t="s">
        <v>517</v>
      </c>
      <c r="E215" s="16" t="s">
        <v>6</v>
      </c>
      <c r="F215" s="14">
        <v>115</v>
      </c>
      <c r="G215" s="15" t="s">
        <v>652</v>
      </c>
      <c r="H215" s="10">
        <v>44621</v>
      </c>
      <c r="I215" s="11">
        <f>YEAR(Tabel1[[#This Row],[Date]])</f>
        <v>2022</v>
      </c>
      <c r="J215" s="18"/>
      <c r="K215" s="14" t="s">
        <v>67</v>
      </c>
      <c r="L215" s="14" t="s">
        <v>358</v>
      </c>
      <c r="M215" s="42">
        <v>7.0833333333333331E-2</v>
      </c>
      <c r="N215" s="61"/>
      <c r="O215" s="61"/>
      <c r="P215" s="11">
        <v>7</v>
      </c>
      <c r="Q215" s="11">
        <v>32</v>
      </c>
      <c r="R215" s="12">
        <f t="shared" si="103"/>
        <v>4.5714285714285712</v>
      </c>
      <c r="S215" s="12">
        <f t="shared" si="104"/>
        <v>60.536986301369865</v>
      </c>
    </row>
    <row r="216" spans="1:19" x14ac:dyDescent="0.2">
      <c r="A216" s="57">
        <v>91</v>
      </c>
      <c r="B216" s="77" t="s">
        <v>657</v>
      </c>
      <c r="C216" s="76" t="s">
        <v>658</v>
      </c>
      <c r="D216" s="85" t="s">
        <v>665</v>
      </c>
      <c r="E216" s="16" t="s">
        <v>6</v>
      </c>
      <c r="F216" s="82">
        <v>90</v>
      </c>
      <c r="G216" s="58" t="s">
        <v>659</v>
      </c>
      <c r="H216" s="86">
        <v>44652</v>
      </c>
      <c r="I216" s="11">
        <f>YEAR(Tabel1[[#This Row],[Date]])</f>
        <v>2022</v>
      </c>
      <c r="J216" s="87"/>
      <c r="K216" s="59" t="s">
        <v>64</v>
      </c>
      <c r="L216" s="59" t="s">
        <v>358</v>
      </c>
      <c r="M216" s="42">
        <v>7.9861111111111105E-2</v>
      </c>
      <c r="N216" s="88"/>
      <c r="O216" s="88"/>
      <c r="P216" s="59">
        <v>3</v>
      </c>
      <c r="Q216" s="59">
        <v>44</v>
      </c>
      <c r="R216" s="12">
        <f t="shared" si="103"/>
        <v>14.666666666666666</v>
      </c>
      <c r="S216" s="12">
        <f t="shared" si="104"/>
        <v>60.62191780821918</v>
      </c>
    </row>
    <row r="217" spans="1:19" x14ac:dyDescent="0.2">
      <c r="A217" s="84">
        <v>91</v>
      </c>
      <c r="B217" s="17" t="s">
        <v>661</v>
      </c>
      <c r="C217" s="16" t="s">
        <v>663</v>
      </c>
      <c r="D217" s="7" t="s">
        <v>7</v>
      </c>
      <c r="E217" s="16" t="s">
        <v>9</v>
      </c>
      <c r="F217" s="14">
        <v>80</v>
      </c>
      <c r="G217" s="9" t="s">
        <v>659</v>
      </c>
      <c r="H217" s="10">
        <v>44652</v>
      </c>
      <c r="I217" s="11">
        <f>YEAR(Tabel1[[#This Row],[Date]])</f>
        <v>2022</v>
      </c>
      <c r="J217" s="18"/>
      <c r="K217" s="11" t="s">
        <v>64</v>
      </c>
      <c r="L217" s="11" t="s">
        <v>358</v>
      </c>
      <c r="M217" s="42">
        <v>7.4305555555555555E-2</v>
      </c>
      <c r="N217" s="61"/>
      <c r="O217" s="61"/>
      <c r="P217" s="11">
        <v>3</v>
      </c>
      <c r="Q217" s="11">
        <v>44</v>
      </c>
      <c r="R217" s="12">
        <f t="shared" si="103"/>
        <v>14.666666666666666</v>
      </c>
      <c r="S217" s="12">
        <f t="shared" si="104"/>
        <v>60.62191780821918</v>
      </c>
    </row>
    <row r="218" spans="1:19" x14ac:dyDescent="0.2">
      <c r="A218" s="84">
        <v>91</v>
      </c>
      <c r="B218" s="17" t="s">
        <v>662</v>
      </c>
      <c r="C218" s="16" t="s">
        <v>664</v>
      </c>
      <c r="D218" s="7" t="s">
        <v>7</v>
      </c>
      <c r="E218" s="16" t="s">
        <v>9</v>
      </c>
      <c r="F218" s="14">
        <v>80</v>
      </c>
      <c r="G218" s="9" t="s">
        <v>666</v>
      </c>
      <c r="H218" s="10">
        <v>44713</v>
      </c>
      <c r="I218" s="11">
        <f>YEAR(Tabel1[[#This Row],[Date]])</f>
        <v>2022</v>
      </c>
      <c r="J218" s="18"/>
      <c r="K218" s="11" t="s">
        <v>64</v>
      </c>
      <c r="L218" s="11" t="s">
        <v>358</v>
      </c>
      <c r="M218" s="42">
        <v>6.458333333333334E-2</v>
      </c>
      <c r="N218" s="61"/>
      <c r="O218" s="61"/>
      <c r="P218" s="11">
        <v>3</v>
      </c>
      <c r="Q218" s="11">
        <v>44</v>
      </c>
      <c r="R218" s="12">
        <f t="shared" ref="R218" si="109">Q218/P218</f>
        <v>14.666666666666666</v>
      </c>
      <c r="S218" s="12">
        <f t="shared" ref="S218" si="110">(H218-S$1)/365</f>
        <v>60.789041095890411</v>
      </c>
    </row>
    <row r="219" spans="1:19" x14ac:dyDescent="0.2">
      <c r="A219" s="57">
        <v>92</v>
      </c>
      <c r="B219" s="77" t="s">
        <v>668</v>
      </c>
      <c r="C219" s="76" t="s">
        <v>671</v>
      </c>
      <c r="D219" s="85" t="s">
        <v>517</v>
      </c>
      <c r="E219" s="76" t="s">
        <v>290</v>
      </c>
      <c r="F219" s="82">
        <v>40</v>
      </c>
      <c r="G219" s="92" t="s">
        <v>674</v>
      </c>
      <c r="H219" s="10">
        <v>44743</v>
      </c>
      <c r="I219" s="11">
        <f>YEAR(Tabel1[[#This Row],[Date]])</f>
        <v>2022</v>
      </c>
      <c r="J219" s="87"/>
      <c r="K219" s="59" t="s">
        <v>57</v>
      </c>
      <c r="L219" s="59" t="s">
        <v>356</v>
      </c>
      <c r="M219" s="42">
        <v>0.14305555555555557</v>
      </c>
      <c r="N219" s="88"/>
      <c r="O219" s="88"/>
      <c r="P219" s="59">
        <v>2</v>
      </c>
      <c r="Q219" s="59">
        <v>17</v>
      </c>
      <c r="R219" s="12">
        <f t="shared" ref="R219:R221" si="111">Q219/P219</f>
        <v>8.5</v>
      </c>
      <c r="S219" s="12">
        <f t="shared" ref="S219:S221" si="112">(H219-S$1)/365</f>
        <v>60.871232876712327</v>
      </c>
    </row>
    <row r="220" spans="1:19" x14ac:dyDescent="0.2">
      <c r="A220" s="57">
        <v>92</v>
      </c>
      <c r="B220" s="77" t="s">
        <v>667</v>
      </c>
      <c r="C220" s="76" t="s">
        <v>671</v>
      </c>
      <c r="D220" s="85" t="s">
        <v>619</v>
      </c>
      <c r="E220" s="76" t="s">
        <v>290</v>
      </c>
      <c r="F220" s="82">
        <v>40</v>
      </c>
      <c r="G220" s="92" t="s">
        <v>674</v>
      </c>
      <c r="H220" s="10">
        <v>44743</v>
      </c>
      <c r="I220" s="11">
        <f>YEAR(Tabel1[[#This Row],[Date]])</f>
        <v>2022</v>
      </c>
      <c r="J220" s="87"/>
      <c r="K220" s="59" t="s">
        <v>57</v>
      </c>
      <c r="L220" s="59" t="s">
        <v>356</v>
      </c>
      <c r="M220" s="42">
        <v>0.14305555555555557</v>
      </c>
      <c r="N220" s="88"/>
      <c r="O220" s="88"/>
      <c r="P220" s="59">
        <v>2</v>
      </c>
      <c r="Q220" s="59">
        <v>17</v>
      </c>
      <c r="R220" s="12">
        <f t="shared" si="111"/>
        <v>8.5</v>
      </c>
      <c r="S220" s="12">
        <f t="shared" si="112"/>
        <v>60.871232876712327</v>
      </c>
    </row>
    <row r="221" spans="1:19" x14ac:dyDescent="0.2">
      <c r="A221" s="57">
        <v>92</v>
      </c>
      <c r="B221" s="77" t="s">
        <v>669</v>
      </c>
      <c r="C221" s="76" t="s">
        <v>671</v>
      </c>
      <c r="D221" s="85" t="s">
        <v>672</v>
      </c>
      <c r="E221" s="76" t="s">
        <v>290</v>
      </c>
      <c r="F221" s="82">
        <v>35</v>
      </c>
      <c r="G221" s="92" t="s">
        <v>674</v>
      </c>
      <c r="H221" s="10">
        <v>44743</v>
      </c>
      <c r="I221" s="11">
        <f>YEAR(Tabel1[[#This Row],[Date]])</f>
        <v>2022</v>
      </c>
      <c r="J221" s="87"/>
      <c r="K221" s="59" t="s">
        <v>57</v>
      </c>
      <c r="L221" s="59" t="s">
        <v>356</v>
      </c>
      <c r="M221" s="42">
        <v>0.16041666666666668</v>
      </c>
      <c r="N221" s="88"/>
      <c r="O221" s="88"/>
      <c r="P221" s="59">
        <v>3</v>
      </c>
      <c r="Q221" s="59">
        <v>17</v>
      </c>
      <c r="R221" s="12">
        <f t="shared" si="111"/>
        <v>5.666666666666667</v>
      </c>
      <c r="S221" s="12">
        <f t="shared" si="112"/>
        <v>60.871232876712327</v>
      </c>
    </row>
    <row r="222" spans="1:19" x14ac:dyDescent="0.2">
      <c r="A222" s="57">
        <v>92</v>
      </c>
      <c r="B222" s="77" t="s">
        <v>670</v>
      </c>
      <c r="C222" s="76" t="s">
        <v>671</v>
      </c>
      <c r="D222" s="85" t="s">
        <v>673</v>
      </c>
      <c r="E222" s="76" t="s">
        <v>290</v>
      </c>
      <c r="F222" s="82">
        <v>35</v>
      </c>
      <c r="G222" s="92" t="s">
        <v>674</v>
      </c>
      <c r="H222" s="10">
        <v>44743</v>
      </c>
      <c r="I222" s="11">
        <f>YEAR(Tabel1[[#This Row],[Date]])</f>
        <v>2022</v>
      </c>
      <c r="J222" s="87"/>
      <c r="K222" s="59" t="s">
        <v>57</v>
      </c>
      <c r="L222" s="59" t="s">
        <v>356</v>
      </c>
      <c r="M222" s="42">
        <v>0.16041666666666668</v>
      </c>
      <c r="N222" s="88"/>
      <c r="O222" s="88"/>
      <c r="P222" s="59">
        <v>2</v>
      </c>
      <c r="Q222" s="59">
        <v>17</v>
      </c>
      <c r="R222" s="12">
        <f t="shared" ref="R222" si="113">Q222/P222</f>
        <v>8.5</v>
      </c>
      <c r="S222" s="12">
        <f t="shared" ref="S222" si="114">(H222-S$1)/365</f>
        <v>60.871232876712327</v>
      </c>
    </row>
    <row r="223" spans="1:19" x14ac:dyDescent="0.2">
      <c r="A223" s="57">
        <v>93</v>
      </c>
      <c r="B223" s="77" t="s">
        <v>675</v>
      </c>
      <c r="C223" s="76" t="s">
        <v>676</v>
      </c>
      <c r="D223" s="76" t="s">
        <v>7</v>
      </c>
      <c r="E223" s="76" t="s">
        <v>6</v>
      </c>
      <c r="F223" s="82">
        <v>115</v>
      </c>
      <c r="G223" s="93" t="s">
        <v>677</v>
      </c>
      <c r="H223" s="10">
        <v>44774</v>
      </c>
      <c r="I223" s="11">
        <f>YEAR(Tabel1[[#This Row],[Date]])</f>
        <v>2022</v>
      </c>
      <c r="J223" s="87" t="s">
        <v>685</v>
      </c>
      <c r="K223" s="82" t="s">
        <v>80</v>
      </c>
      <c r="L223" s="59" t="s">
        <v>356</v>
      </c>
      <c r="M223" s="42">
        <v>0.10972222222222222</v>
      </c>
      <c r="N223" s="88"/>
      <c r="O223" s="88"/>
      <c r="P223" s="59">
        <v>2</v>
      </c>
      <c r="Q223" s="59">
        <v>49</v>
      </c>
      <c r="R223" s="12">
        <f>Q223/P223</f>
        <v>24.5</v>
      </c>
      <c r="S223" s="12">
        <f>(H223-S$1)/365</f>
        <v>60.956164383561642</v>
      </c>
    </row>
    <row r="224" spans="1:19" x14ac:dyDescent="0.2">
      <c r="A224" s="54">
        <v>93</v>
      </c>
      <c r="B224" s="17" t="s">
        <v>694</v>
      </c>
      <c r="C224" s="76" t="s">
        <v>695</v>
      </c>
      <c r="D224" s="76" t="s">
        <v>7</v>
      </c>
      <c r="E224" s="76" t="s">
        <v>6</v>
      </c>
      <c r="F224" s="14">
        <v>80</v>
      </c>
      <c r="G224" s="22" t="s">
        <v>693</v>
      </c>
      <c r="H224" s="10">
        <v>44805</v>
      </c>
      <c r="I224" s="11">
        <f>YEAR(Tabel1[[#This Row],[Date]])</f>
        <v>2022</v>
      </c>
      <c r="J224" s="87" t="s">
        <v>685</v>
      </c>
      <c r="K224" s="14" t="s">
        <v>51</v>
      </c>
      <c r="L224" s="11" t="s">
        <v>356</v>
      </c>
      <c r="M224" s="42">
        <v>0.10277777777777779</v>
      </c>
      <c r="N224" s="61"/>
      <c r="O224" s="61"/>
      <c r="P224" s="11">
        <v>2</v>
      </c>
      <c r="Q224" s="11">
        <v>46</v>
      </c>
      <c r="R224" s="12">
        <f>Q224/P224</f>
        <v>23</v>
      </c>
      <c r="S224" s="12">
        <f>(H224-S$1)/365</f>
        <v>61.041095890410958</v>
      </c>
    </row>
    <row r="225" spans="1:19" x14ac:dyDescent="0.2">
      <c r="A225" s="54">
        <v>93</v>
      </c>
      <c r="B225" s="17" t="s">
        <v>740</v>
      </c>
      <c r="C225" s="76" t="s">
        <v>741</v>
      </c>
      <c r="D225" s="76" t="s">
        <v>7</v>
      </c>
      <c r="E225" s="16" t="s">
        <v>26</v>
      </c>
      <c r="F225" s="14">
        <v>60</v>
      </c>
      <c r="G225" s="93" t="s">
        <v>742</v>
      </c>
      <c r="H225" s="10">
        <v>45139</v>
      </c>
      <c r="I225" s="11">
        <f>YEAR(Tabel1[[#This Row],[Date]])</f>
        <v>2023</v>
      </c>
      <c r="J225" s="18" t="s">
        <v>191</v>
      </c>
      <c r="K225" s="14" t="s">
        <v>55</v>
      </c>
      <c r="L225" s="11" t="s">
        <v>356</v>
      </c>
      <c r="M225" s="42">
        <v>0.1361111111111111</v>
      </c>
      <c r="N225" s="61"/>
      <c r="O225" s="61"/>
      <c r="P225" s="11">
        <v>3</v>
      </c>
      <c r="Q225" s="11">
        <v>47</v>
      </c>
      <c r="R225" s="12">
        <f>Q225/P225</f>
        <v>15.666666666666666</v>
      </c>
      <c r="S225" s="12">
        <f>(H225-S$1)/365</f>
        <v>61.956164383561642</v>
      </c>
    </row>
    <row r="226" spans="1:19" x14ac:dyDescent="0.2">
      <c r="A226" s="54">
        <v>94</v>
      </c>
      <c r="B226" s="17" t="s">
        <v>678</v>
      </c>
      <c r="C226" s="16" t="s">
        <v>681</v>
      </c>
      <c r="D226" s="85" t="s">
        <v>517</v>
      </c>
      <c r="E226" s="16" t="s">
        <v>403</v>
      </c>
      <c r="F226" s="14">
        <v>115</v>
      </c>
      <c r="G226" s="93" t="s">
        <v>677</v>
      </c>
      <c r="H226" s="10">
        <v>44774</v>
      </c>
      <c r="I226" s="11">
        <f>YEAR(Tabel1[[#This Row],[Date]])</f>
        <v>2022</v>
      </c>
      <c r="J226" s="18"/>
      <c r="K226" s="11" t="s">
        <v>71</v>
      </c>
      <c r="L226" s="11" t="s">
        <v>358</v>
      </c>
      <c r="M226" s="42">
        <v>6.25E-2</v>
      </c>
      <c r="N226" s="61"/>
      <c r="O226" s="61"/>
      <c r="P226" s="11">
        <v>8</v>
      </c>
      <c r="Q226" s="11">
        <v>45</v>
      </c>
      <c r="R226" s="12">
        <f t="shared" ref="R226:R228" si="115">Q226/P226</f>
        <v>5.625</v>
      </c>
      <c r="S226" s="12">
        <f t="shared" ref="S226:S228" si="116">(H226-S$1)/365</f>
        <v>60.956164383561642</v>
      </c>
    </row>
    <row r="227" spans="1:19" x14ac:dyDescent="0.2">
      <c r="A227" s="54">
        <v>94</v>
      </c>
      <c r="B227" s="17" t="s">
        <v>679</v>
      </c>
      <c r="C227" s="16" t="s">
        <v>683</v>
      </c>
      <c r="D227" s="85" t="s">
        <v>517</v>
      </c>
      <c r="E227" s="16"/>
      <c r="F227" s="14" t="s">
        <v>684</v>
      </c>
      <c r="G227" s="93" t="s">
        <v>677</v>
      </c>
      <c r="H227" s="10">
        <v>44774</v>
      </c>
      <c r="I227" s="11">
        <f>YEAR(Tabel1[[#This Row],[Date]])</f>
        <v>2022</v>
      </c>
      <c r="J227" s="18"/>
      <c r="K227" s="18" t="s">
        <v>78</v>
      </c>
      <c r="L227" s="11" t="s">
        <v>358</v>
      </c>
      <c r="M227" s="42">
        <v>7.8472222222222221E-2</v>
      </c>
      <c r="N227" s="61"/>
      <c r="O227" s="61"/>
      <c r="P227" s="11">
        <v>8</v>
      </c>
      <c r="Q227" s="11">
        <v>72</v>
      </c>
      <c r="R227" s="12">
        <f t="shared" si="115"/>
        <v>9</v>
      </c>
      <c r="S227" s="12">
        <f t="shared" si="116"/>
        <v>60.956164383561642</v>
      </c>
    </row>
    <row r="228" spans="1:19" x14ac:dyDescent="0.2">
      <c r="A228" s="54">
        <v>94</v>
      </c>
      <c r="B228" s="17" t="s">
        <v>680</v>
      </c>
      <c r="C228" s="16" t="s">
        <v>682</v>
      </c>
      <c r="D228" s="85" t="s">
        <v>517</v>
      </c>
      <c r="E228" s="16"/>
      <c r="F228" s="14" t="s">
        <v>684</v>
      </c>
      <c r="G228" s="93" t="s">
        <v>677</v>
      </c>
      <c r="H228" s="10">
        <v>44774</v>
      </c>
      <c r="I228" s="11">
        <f>YEAR(Tabel1[[#This Row],[Date]])</f>
        <v>2022</v>
      </c>
      <c r="J228" s="18"/>
      <c r="K228" s="18" t="s">
        <v>78</v>
      </c>
      <c r="L228" s="11" t="s">
        <v>358</v>
      </c>
      <c r="M228" s="42">
        <v>0.15625</v>
      </c>
      <c r="N228" s="61"/>
      <c r="O228" s="61"/>
      <c r="P228" s="11">
        <v>8</v>
      </c>
      <c r="Q228" s="11">
        <v>123</v>
      </c>
      <c r="R228" s="12">
        <f t="shared" si="115"/>
        <v>15.375</v>
      </c>
      <c r="S228" s="12">
        <f t="shared" si="116"/>
        <v>60.956164383561642</v>
      </c>
    </row>
    <row r="229" spans="1:19" x14ac:dyDescent="0.2">
      <c r="A229" s="54">
        <v>94</v>
      </c>
      <c r="B229" s="17" t="s">
        <v>697</v>
      </c>
      <c r="C229" s="16" t="s">
        <v>699</v>
      </c>
      <c r="D229" s="7" t="s">
        <v>517</v>
      </c>
      <c r="E229" s="16"/>
      <c r="F229" s="14" t="s">
        <v>684</v>
      </c>
      <c r="G229" s="22" t="s">
        <v>698</v>
      </c>
      <c r="H229" s="10">
        <v>44835</v>
      </c>
      <c r="I229" s="11">
        <f>YEAR(Tabel1[[#This Row],[Date]])</f>
        <v>2022</v>
      </c>
      <c r="J229" s="18"/>
      <c r="K229" s="18" t="s">
        <v>78</v>
      </c>
      <c r="L229" s="11" t="s">
        <v>358</v>
      </c>
      <c r="M229" s="42">
        <v>6.25E-2</v>
      </c>
      <c r="N229" s="61"/>
      <c r="O229" s="61"/>
      <c r="P229" s="11">
        <v>9</v>
      </c>
      <c r="Q229" s="11">
        <v>44</v>
      </c>
      <c r="R229" s="12">
        <f t="shared" ref="R229" si="117">Q229/P229</f>
        <v>4.8888888888888893</v>
      </c>
      <c r="S229" s="12">
        <f t="shared" ref="S229" si="118">(H229-S$1)/365</f>
        <v>61.123287671232873</v>
      </c>
    </row>
    <row r="230" spans="1:19" x14ac:dyDescent="0.2">
      <c r="A230" s="54">
        <v>95</v>
      </c>
      <c r="B230" s="17" t="s">
        <v>687</v>
      </c>
      <c r="C230" s="16" t="s">
        <v>689</v>
      </c>
      <c r="D230" s="7" t="s">
        <v>13</v>
      </c>
      <c r="E230" s="16"/>
      <c r="F230" s="14">
        <v>80</v>
      </c>
      <c r="G230" s="93" t="s">
        <v>677</v>
      </c>
      <c r="H230" s="10">
        <v>44774</v>
      </c>
      <c r="I230" s="11">
        <f>YEAR(Tabel1[[#This Row],[Date]])</f>
        <v>2022</v>
      </c>
      <c r="J230" s="18"/>
      <c r="K230" s="18" t="s">
        <v>57</v>
      </c>
      <c r="L230" s="11" t="s">
        <v>358</v>
      </c>
      <c r="M230" s="42">
        <v>2.2916666666666669E-2</v>
      </c>
      <c r="N230" s="61"/>
      <c r="O230" s="61"/>
      <c r="P230" s="11">
        <v>1</v>
      </c>
      <c r="Q230" s="11">
        <v>17</v>
      </c>
      <c r="R230" s="12">
        <f t="shared" ref="R230:R231" si="119">Q230/P230</f>
        <v>17</v>
      </c>
      <c r="S230" s="12">
        <f t="shared" ref="S230:S231" si="120">(H230-S$1)/365</f>
        <v>60.956164383561642</v>
      </c>
    </row>
    <row r="231" spans="1:19" x14ac:dyDescent="0.2">
      <c r="A231" s="54">
        <v>95</v>
      </c>
      <c r="B231" s="17" t="s">
        <v>688</v>
      </c>
      <c r="C231" s="16" t="s">
        <v>690</v>
      </c>
      <c r="D231" s="7" t="s">
        <v>13</v>
      </c>
      <c r="E231" s="16"/>
      <c r="F231" s="14">
        <v>120</v>
      </c>
      <c r="G231" s="93" t="s">
        <v>677</v>
      </c>
      <c r="H231" s="10">
        <v>44774</v>
      </c>
      <c r="I231" s="11">
        <f>YEAR(Tabel1[[#This Row],[Date]])</f>
        <v>2022</v>
      </c>
      <c r="J231" s="18"/>
      <c r="K231" s="18" t="s">
        <v>57</v>
      </c>
      <c r="L231" s="11" t="s">
        <v>358</v>
      </c>
      <c r="M231" s="42">
        <v>1.3888888888888888E-2</v>
      </c>
      <c r="N231" s="61"/>
      <c r="O231" s="61"/>
      <c r="P231" s="11">
        <v>1</v>
      </c>
      <c r="Q231" s="11">
        <v>8</v>
      </c>
      <c r="R231" s="12">
        <f t="shared" si="119"/>
        <v>8</v>
      </c>
      <c r="S231" s="12">
        <f t="shared" si="120"/>
        <v>60.956164383561642</v>
      </c>
    </row>
    <row r="232" spans="1:19" x14ac:dyDescent="0.2">
      <c r="A232" s="54">
        <v>96</v>
      </c>
      <c r="B232" s="17" t="s">
        <v>700</v>
      </c>
      <c r="C232" s="16" t="s">
        <v>702</v>
      </c>
      <c r="D232" s="85" t="s">
        <v>517</v>
      </c>
      <c r="E232" s="16"/>
      <c r="F232" s="14">
        <v>120</v>
      </c>
      <c r="G232" s="22" t="s">
        <v>698</v>
      </c>
      <c r="H232" s="10">
        <v>44835</v>
      </c>
      <c r="I232" s="11">
        <f>YEAR(Tabel1[[#This Row],[Date]])</f>
        <v>2022</v>
      </c>
      <c r="J232" s="18"/>
      <c r="K232" s="14" t="s">
        <v>815</v>
      </c>
      <c r="L232" s="11" t="s">
        <v>358</v>
      </c>
      <c r="M232" s="42">
        <v>6.25E-2</v>
      </c>
      <c r="N232" s="61"/>
      <c r="O232" s="61"/>
      <c r="P232" s="11">
        <v>5</v>
      </c>
      <c r="Q232" s="11">
        <v>33</v>
      </c>
      <c r="R232" s="12">
        <f t="shared" ref="R232:R234" si="121">Q232/P232</f>
        <v>6.6</v>
      </c>
      <c r="S232" s="12">
        <f t="shared" ref="S232:S234" si="122">(H232-S$1)/365</f>
        <v>61.123287671232873</v>
      </c>
    </row>
    <row r="233" spans="1:19" x14ac:dyDescent="0.2">
      <c r="A233" s="54">
        <v>96</v>
      </c>
      <c r="B233" s="17" t="s">
        <v>701</v>
      </c>
      <c r="C233" s="16" t="s">
        <v>703</v>
      </c>
      <c r="D233" s="85" t="s">
        <v>517</v>
      </c>
      <c r="E233" s="16"/>
      <c r="F233" s="14">
        <v>101</v>
      </c>
      <c r="G233" s="22" t="s">
        <v>705</v>
      </c>
      <c r="H233" s="10">
        <v>44866</v>
      </c>
      <c r="I233" s="11">
        <f>YEAR(Tabel1[[#This Row],[Date]])</f>
        <v>2022</v>
      </c>
      <c r="J233" s="18"/>
      <c r="K233" s="14" t="s">
        <v>706</v>
      </c>
      <c r="L233" s="11" t="s">
        <v>358</v>
      </c>
      <c r="M233" s="42">
        <v>6.25E-2</v>
      </c>
      <c r="N233" s="61"/>
      <c r="O233" s="61"/>
      <c r="P233" s="11">
        <v>4</v>
      </c>
      <c r="Q233" s="11">
        <v>29</v>
      </c>
      <c r="R233" s="12">
        <f t="shared" si="121"/>
        <v>7.25</v>
      </c>
      <c r="S233" s="12">
        <f t="shared" si="122"/>
        <v>61.208219178082189</v>
      </c>
    </row>
    <row r="234" spans="1:19" x14ac:dyDescent="0.2">
      <c r="A234" s="54">
        <v>96</v>
      </c>
      <c r="B234" s="17" t="s">
        <v>707</v>
      </c>
      <c r="C234" s="16" t="s">
        <v>704</v>
      </c>
      <c r="D234" s="7" t="s">
        <v>517</v>
      </c>
      <c r="E234" s="16"/>
      <c r="F234" s="14">
        <v>100</v>
      </c>
      <c r="G234" s="22" t="s">
        <v>705</v>
      </c>
      <c r="H234" s="10">
        <v>44866</v>
      </c>
      <c r="I234" s="11">
        <f>YEAR(Tabel1[[#This Row],[Date]])</f>
        <v>2022</v>
      </c>
      <c r="J234" s="18"/>
      <c r="K234" s="14" t="s">
        <v>64</v>
      </c>
      <c r="L234" s="11" t="s">
        <v>358</v>
      </c>
      <c r="M234" s="42">
        <v>6.25E-2</v>
      </c>
      <c r="N234" s="61"/>
      <c r="O234" s="61"/>
      <c r="P234" s="11">
        <v>4</v>
      </c>
      <c r="Q234" s="11">
        <v>25</v>
      </c>
      <c r="R234" s="12">
        <f t="shared" si="121"/>
        <v>6.25</v>
      </c>
      <c r="S234" s="12">
        <f t="shared" si="122"/>
        <v>61.208219178082189</v>
      </c>
    </row>
    <row r="235" spans="1:19" x14ac:dyDescent="0.2">
      <c r="A235" s="54">
        <v>96</v>
      </c>
      <c r="B235" s="17" t="s">
        <v>708</v>
      </c>
      <c r="C235" s="16" t="s">
        <v>718</v>
      </c>
      <c r="D235" s="7" t="s">
        <v>517</v>
      </c>
      <c r="E235" s="16"/>
      <c r="F235" s="14">
        <v>103</v>
      </c>
      <c r="G235" s="22" t="s">
        <v>730</v>
      </c>
      <c r="H235" s="10">
        <v>45047</v>
      </c>
      <c r="I235" s="11">
        <f>YEAR(Tabel1[[#This Row],[Date]])</f>
        <v>2023</v>
      </c>
      <c r="J235" s="18"/>
      <c r="K235" s="14" t="s">
        <v>224</v>
      </c>
      <c r="L235" s="11" t="s">
        <v>358</v>
      </c>
      <c r="M235" s="42">
        <v>6.25E-2</v>
      </c>
      <c r="N235" s="61"/>
      <c r="O235" s="61"/>
      <c r="P235" s="11">
        <v>5</v>
      </c>
      <c r="Q235" s="11">
        <v>38</v>
      </c>
      <c r="R235" s="12">
        <f t="shared" ref="R235:R240" si="123">Q235/P235</f>
        <v>7.6</v>
      </c>
      <c r="S235" s="12">
        <f t="shared" ref="S235:S237" si="124">(H235-S$1)/365</f>
        <v>61.704109589041096</v>
      </c>
    </row>
    <row r="236" spans="1:19" x14ac:dyDescent="0.2">
      <c r="A236" s="54">
        <v>96</v>
      </c>
      <c r="B236" s="17" t="s">
        <v>709</v>
      </c>
      <c r="C236" s="16" t="s">
        <v>719</v>
      </c>
      <c r="D236" s="7" t="s">
        <v>517</v>
      </c>
      <c r="E236" s="16"/>
      <c r="F236" s="14">
        <v>200</v>
      </c>
      <c r="G236" s="44" t="s">
        <v>800</v>
      </c>
      <c r="H236" s="10">
        <v>45474</v>
      </c>
      <c r="I236" s="11">
        <f>YEAR(Tabel1[[#This Row],[Date]])</f>
        <v>2024</v>
      </c>
      <c r="J236" s="18"/>
      <c r="K236" s="14" t="s">
        <v>54</v>
      </c>
      <c r="L236" s="11" t="s">
        <v>358</v>
      </c>
      <c r="M236" s="42">
        <v>6.25E-2</v>
      </c>
      <c r="N236" s="61"/>
      <c r="O236" s="61"/>
      <c r="P236" s="11">
        <v>4</v>
      </c>
      <c r="Q236" s="11">
        <v>96</v>
      </c>
      <c r="R236" s="12">
        <f t="shared" si="123"/>
        <v>24</v>
      </c>
      <c r="S236" s="12">
        <f t="shared" si="124"/>
        <v>62.873972602739727</v>
      </c>
    </row>
    <row r="237" spans="1:19" x14ac:dyDescent="0.2">
      <c r="A237" s="54">
        <v>96</v>
      </c>
      <c r="B237" s="17" t="s">
        <v>801</v>
      </c>
      <c r="C237" s="16" t="s">
        <v>802</v>
      </c>
      <c r="D237" s="7" t="s">
        <v>517</v>
      </c>
      <c r="E237" s="16"/>
      <c r="F237" s="14" t="s">
        <v>78</v>
      </c>
      <c r="G237" s="44" t="s">
        <v>800</v>
      </c>
      <c r="H237" s="10">
        <v>45474</v>
      </c>
      <c r="I237" s="11">
        <f>YEAR(Tabel1[[#This Row],[Date]])</f>
        <v>2024</v>
      </c>
      <c r="J237" s="18"/>
      <c r="K237" s="18" t="s">
        <v>78</v>
      </c>
      <c r="L237" s="11" t="s">
        <v>358</v>
      </c>
      <c r="M237" s="42">
        <v>0.25416666666666665</v>
      </c>
      <c r="N237" s="61"/>
      <c r="O237" s="61"/>
      <c r="P237" s="11">
        <f>SUM(P233:P236)</f>
        <v>17</v>
      </c>
      <c r="Q237" s="11">
        <f>SUM(Q233:Q236)</f>
        <v>188</v>
      </c>
      <c r="R237" s="12">
        <f t="shared" si="123"/>
        <v>11.058823529411764</v>
      </c>
      <c r="S237" s="12">
        <f t="shared" si="124"/>
        <v>62.873972602739727</v>
      </c>
    </row>
    <row r="238" spans="1:19" x14ac:dyDescent="0.2">
      <c r="A238" s="54">
        <v>97</v>
      </c>
      <c r="B238" s="17" t="s">
        <v>712</v>
      </c>
      <c r="C238" s="16" t="s">
        <v>711</v>
      </c>
      <c r="D238" s="7" t="s">
        <v>619</v>
      </c>
      <c r="E238" s="16"/>
      <c r="F238" s="14">
        <v>65</v>
      </c>
      <c r="G238" s="22" t="s">
        <v>710</v>
      </c>
      <c r="H238" s="10">
        <v>44896</v>
      </c>
      <c r="I238" s="11">
        <f>YEAR(Tabel1[[#This Row],[Date]])</f>
        <v>2022</v>
      </c>
      <c r="J238" s="18"/>
      <c r="K238" s="14" t="s">
        <v>71</v>
      </c>
      <c r="L238" s="11" t="s">
        <v>358</v>
      </c>
      <c r="M238" s="42">
        <v>4.9305555555555554E-2</v>
      </c>
      <c r="N238" s="61"/>
      <c r="O238" s="61"/>
      <c r="P238" s="11">
        <v>2</v>
      </c>
      <c r="Q238" s="11">
        <v>37</v>
      </c>
      <c r="R238" s="12">
        <f t="shared" ref="R238" si="125">Q238/P238</f>
        <v>18.5</v>
      </c>
      <c r="S238" s="12">
        <f t="shared" ref="S238:S240" si="126">(H238-S$1)/365</f>
        <v>61.290410958904111</v>
      </c>
    </row>
    <row r="239" spans="1:19" x14ac:dyDescent="0.2">
      <c r="A239" s="54">
        <v>97</v>
      </c>
      <c r="B239" s="17" t="s">
        <v>720</v>
      </c>
      <c r="C239" s="16" t="s">
        <v>711</v>
      </c>
      <c r="D239" s="7" t="s">
        <v>517</v>
      </c>
      <c r="E239" s="16"/>
      <c r="F239" s="14">
        <v>65</v>
      </c>
      <c r="G239" s="22" t="s">
        <v>717</v>
      </c>
      <c r="H239" s="10">
        <v>44927</v>
      </c>
      <c r="I239" s="11">
        <f>YEAR(Tabel1[[#This Row],[Date]])</f>
        <v>2023</v>
      </c>
      <c r="J239" s="18"/>
      <c r="K239" s="14" t="s">
        <v>71</v>
      </c>
      <c r="L239" s="11" t="s">
        <v>358</v>
      </c>
      <c r="M239" s="42">
        <v>5.9027777777777783E-2</v>
      </c>
      <c r="N239" s="61"/>
      <c r="O239" s="61"/>
      <c r="P239" s="11">
        <v>4</v>
      </c>
      <c r="Q239" s="11">
        <v>45</v>
      </c>
      <c r="R239" s="12">
        <f t="shared" ref="R239" si="127">Q239/P239</f>
        <v>11.25</v>
      </c>
      <c r="S239" s="12">
        <f t="shared" ref="S239" si="128">(H239-S$1)/365</f>
        <v>61.375342465753427</v>
      </c>
    </row>
    <row r="240" spans="1:19" x14ac:dyDescent="0.2">
      <c r="A240" s="54">
        <v>98</v>
      </c>
      <c r="B240" s="17" t="s">
        <v>714</v>
      </c>
      <c r="C240" s="16" t="s">
        <v>715</v>
      </c>
      <c r="D240" s="7" t="s">
        <v>716</v>
      </c>
      <c r="E240" s="16"/>
      <c r="F240" s="14">
        <v>70</v>
      </c>
      <c r="G240" s="22" t="s">
        <v>717</v>
      </c>
      <c r="H240" s="10">
        <v>44927</v>
      </c>
      <c r="I240" s="11">
        <f>YEAR(Tabel1[[#This Row],[Date]])</f>
        <v>2023</v>
      </c>
      <c r="J240" s="18"/>
      <c r="K240" s="18" t="s">
        <v>78</v>
      </c>
      <c r="L240" s="11" t="s">
        <v>358</v>
      </c>
      <c r="M240" s="42">
        <v>0.12361111111111112</v>
      </c>
      <c r="N240" s="61"/>
      <c r="O240" s="61"/>
      <c r="P240" s="11">
        <v>4</v>
      </c>
      <c r="Q240" s="11">
        <v>50</v>
      </c>
      <c r="R240" s="12">
        <f t="shared" si="123"/>
        <v>12.5</v>
      </c>
      <c r="S240" s="12">
        <f t="shared" si="126"/>
        <v>61.375342465753427</v>
      </c>
    </row>
    <row r="241" spans="1:19" x14ac:dyDescent="0.2">
      <c r="A241" s="54">
        <v>99</v>
      </c>
      <c r="B241" s="17" t="s">
        <v>721</v>
      </c>
      <c r="C241" s="16" t="s">
        <v>726</v>
      </c>
      <c r="D241" s="7" t="s">
        <v>619</v>
      </c>
      <c r="E241" s="16" t="s">
        <v>403</v>
      </c>
      <c r="F241" s="14">
        <v>80</v>
      </c>
      <c r="G241" s="22" t="s">
        <v>723</v>
      </c>
      <c r="H241" s="10">
        <v>44958</v>
      </c>
      <c r="I241" s="11">
        <f>YEAR(Tabel1[[#This Row],[Date]])</f>
        <v>2023</v>
      </c>
      <c r="J241" s="18"/>
      <c r="K241" s="14" t="s">
        <v>64</v>
      </c>
      <c r="L241" s="11" t="s">
        <v>358</v>
      </c>
      <c r="M241" s="42">
        <v>0.12986111111111112</v>
      </c>
      <c r="N241" s="61"/>
      <c r="O241" s="61"/>
      <c r="P241" s="11">
        <v>3</v>
      </c>
      <c r="Q241" s="11">
        <v>60</v>
      </c>
      <c r="R241" s="12">
        <f t="shared" ref="R241:R242" si="129">Q241/P241</f>
        <v>20</v>
      </c>
      <c r="S241" s="12">
        <f t="shared" ref="S241:S242" si="130">(H241-S$1)/365</f>
        <v>61.460273972602742</v>
      </c>
    </row>
    <row r="242" spans="1:19" x14ac:dyDescent="0.2">
      <c r="A242" s="54">
        <v>99</v>
      </c>
      <c r="B242" s="17" t="s">
        <v>722</v>
      </c>
      <c r="C242" s="16" t="s">
        <v>725</v>
      </c>
      <c r="D242" s="7" t="s">
        <v>619</v>
      </c>
      <c r="E242" s="16"/>
      <c r="F242" s="14">
        <v>100</v>
      </c>
      <c r="G242" s="22" t="s">
        <v>724</v>
      </c>
      <c r="H242" s="10">
        <v>44986</v>
      </c>
      <c r="I242" s="11">
        <f>YEAR(Tabel1[[#This Row],[Date]])</f>
        <v>2023</v>
      </c>
      <c r="J242" s="18"/>
      <c r="K242" s="18" t="s">
        <v>78</v>
      </c>
      <c r="L242" s="11" t="s">
        <v>358</v>
      </c>
      <c r="M242" s="42">
        <v>0.1388888888888889</v>
      </c>
      <c r="N242" s="61"/>
      <c r="O242" s="61"/>
      <c r="P242" s="11">
        <v>5</v>
      </c>
      <c r="Q242" s="11">
        <v>78</v>
      </c>
      <c r="R242" s="12">
        <f t="shared" si="129"/>
        <v>15.6</v>
      </c>
      <c r="S242" s="12">
        <f t="shared" si="130"/>
        <v>61.536986301369865</v>
      </c>
    </row>
    <row r="243" spans="1:19" x14ac:dyDescent="0.2">
      <c r="A243" s="54">
        <v>99</v>
      </c>
      <c r="B243" s="17" t="s">
        <v>727</v>
      </c>
      <c r="C243" s="16" t="s">
        <v>728</v>
      </c>
      <c r="D243" s="7" t="s">
        <v>619</v>
      </c>
      <c r="E243" s="16" t="s">
        <v>397</v>
      </c>
      <c r="F243" s="14">
        <v>50</v>
      </c>
      <c r="G243" s="22" t="s">
        <v>729</v>
      </c>
      <c r="H243" s="10">
        <v>45017</v>
      </c>
      <c r="I243" s="11">
        <f>YEAR(Tabel1[[#This Row],[Date]])</f>
        <v>2023</v>
      </c>
      <c r="J243" s="18"/>
      <c r="K243" s="18" t="s">
        <v>78</v>
      </c>
      <c r="L243" s="11" t="s">
        <v>358</v>
      </c>
      <c r="M243" s="42">
        <v>4.8611111111111112E-2</v>
      </c>
      <c r="N243" s="61"/>
      <c r="O243" s="61"/>
      <c r="P243" s="11">
        <v>2</v>
      </c>
      <c r="Q243" s="11">
        <v>26</v>
      </c>
      <c r="R243" s="12">
        <f t="shared" ref="R243" si="131">Q243/P243</f>
        <v>13</v>
      </c>
      <c r="S243" s="12">
        <f t="shared" ref="S243" si="132">(H243-S$1)/365</f>
        <v>61.62191780821918</v>
      </c>
    </row>
    <row r="244" spans="1:19" x14ac:dyDescent="0.2">
      <c r="A244" s="54">
        <v>99</v>
      </c>
      <c r="B244" s="17" t="s">
        <v>738</v>
      </c>
      <c r="C244" s="16" t="s">
        <v>739</v>
      </c>
      <c r="D244" s="7" t="s">
        <v>619</v>
      </c>
      <c r="E244" s="16" t="s">
        <v>6</v>
      </c>
      <c r="F244" s="14">
        <v>60</v>
      </c>
      <c r="G244" s="22" t="s">
        <v>730</v>
      </c>
      <c r="H244" s="10">
        <v>45047</v>
      </c>
      <c r="I244" s="11">
        <f>YEAR(Tabel1[[#This Row],[Date]])</f>
        <v>2023</v>
      </c>
      <c r="J244" s="18"/>
      <c r="K244" s="18" t="s">
        <v>78</v>
      </c>
      <c r="L244" s="11" t="s">
        <v>358</v>
      </c>
      <c r="M244" s="42">
        <v>0.12569444444444444</v>
      </c>
      <c r="N244" s="61"/>
      <c r="O244" s="61"/>
      <c r="P244" s="11">
        <v>13</v>
      </c>
      <c r="Q244" s="11">
        <v>83</v>
      </c>
      <c r="R244" s="12">
        <f t="shared" ref="R244" si="133">Q244/P244</f>
        <v>6.384615384615385</v>
      </c>
      <c r="S244" s="12">
        <f t="shared" ref="S244" si="134">(H244-S$1)/365</f>
        <v>61.704109589041096</v>
      </c>
    </row>
    <row r="245" spans="1:19" x14ac:dyDescent="0.2">
      <c r="A245" s="54">
        <v>99</v>
      </c>
      <c r="B245" s="17" t="s">
        <v>806</v>
      </c>
      <c r="C245" s="16" t="s">
        <v>808</v>
      </c>
      <c r="D245" s="7" t="s">
        <v>619</v>
      </c>
      <c r="E245" s="16" t="s">
        <v>812</v>
      </c>
      <c r="F245" s="14">
        <v>100</v>
      </c>
      <c r="G245" s="22" t="s">
        <v>810</v>
      </c>
      <c r="H245" s="10">
        <v>45474</v>
      </c>
      <c r="I245" s="11">
        <f>YEAR(Tabel1[[#This Row],[Date]])</f>
        <v>2024</v>
      </c>
      <c r="J245" s="18"/>
      <c r="K245" s="14" t="s">
        <v>54</v>
      </c>
      <c r="L245" s="11" t="s">
        <v>358</v>
      </c>
      <c r="M245" s="42">
        <v>5.5555555555555552E-2</v>
      </c>
      <c r="N245" s="61"/>
      <c r="O245" s="61"/>
      <c r="P245" s="11">
        <v>4</v>
      </c>
      <c r="Q245" s="11">
        <v>32</v>
      </c>
      <c r="R245" s="12">
        <f t="shared" ref="R245:R246" si="135">Q245/P245</f>
        <v>8</v>
      </c>
      <c r="S245" s="12">
        <f t="shared" ref="S245:S246" si="136">(H245-S$1)/365</f>
        <v>62.873972602739727</v>
      </c>
    </row>
    <row r="246" spans="1:19" x14ac:dyDescent="0.2">
      <c r="A246" s="54">
        <v>99</v>
      </c>
      <c r="B246" s="17" t="s">
        <v>807</v>
      </c>
      <c r="C246" s="16" t="s">
        <v>809</v>
      </c>
      <c r="D246" s="7" t="s">
        <v>619</v>
      </c>
      <c r="E246" s="16" t="s">
        <v>397</v>
      </c>
      <c r="F246" s="14">
        <v>80</v>
      </c>
      <c r="G246" s="93" t="s">
        <v>811</v>
      </c>
      <c r="H246" s="10">
        <v>45505</v>
      </c>
      <c r="I246" s="11">
        <f>YEAR(Tabel1[[#This Row],[Date]])</f>
        <v>2024</v>
      </c>
      <c r="J246" s="18"/>
      <c r="K246" s="14" t="s">
        <v>813</v>
      </c>
      <c r="L246" s="11" t="s">
        <v>358</v>
      </c>
      <c r="M246" s="42">
        <v>5.5555555555555552E-2</v>
      </c>
      <c r="N246" s="61"/>
      <c r="O246" s="61"/>
      <c r="P246" s="11">
        <v>27</v>
      </c>
      <c r="Q246" s="11">
        <v>6</v>
      </c>
      <c r="R246" s="12">
        <f t="shared" si="135"/>
        <v>0.22222222222222221</v>
      </c>
      <c r="S246" s="12">
        <f t="shared" si="136"/>
        <v>62.958904109589042</v>
      </c>
    </row>
    <row r="247" spans="1:19" x14ac:dyDescent="0.2">
      <c r="A247" s="54">
        <v>100</v>
      </c>
      <c r="B247" s="17" t="s">
        <v>761</v>
      </c>
      <c r="C247" s="16" t="s">
        <v>760</v>
      </c>
      <c r="D247" s="7" t="s">
        <v>762</v>
      </c>
      <c r="E247" s="16"/>
      <c r="F247" s="14">
        <v>115</v>
      </c>
      <c r="G247" s="44" t="s">
        <v>758</v>
      </c>
      <c r="H247" s="10">
        <v>45383</v>
      </c>
      <c r="I247" s="11">
        <f>YEAR(Tabel1[[#This Row],[Date]])</f>
        <v>2024</v>
      </c>
      <c r="J247" s="18"/>
      <c r="K247" s="18" t="s">
        <v>78</v>
      </c>
      <c r="L247" s="11" t="s">
        <v>358</v>
      </c>
      <c r="M247" s="42">
        <v>0.37013888888888891</v>
      </c>
      <c r="N247" s="61"/>
      <c r="O247" s="61"/>
      <c r="P247" s="11">
        <v>28</v>
      </c>
      <c r="Q247" s="11">
        <v>239</v>
      </c>
      <c r="R247" s="12">
        <f t="shared" ref="R247" si="137">Q247/P247</f>
        <v>8.5357142857142865</v>
      </c>
      <c r="S247" s="12">
        <f t="shared" ref="S247" si="138">(H247-S$1)/365</f>
        <v>62.624657534246573</v>
      </c>
    </row>
    <row r="248" spans="1:19" x14ac:dyDescent="0.2">
      <c r="A248" s="57">
        <v>101</v>
      </c>
      <c r="B248" s="94" t="s">
        <v>744</v>
      </c>
      <c r="C248" s="85" t="s">
        <v>745</v>
      </c>
      <c r="D248" s="85" t="s">
        <v>517</v>
      </c>
      <c r="E248" s="76"/>
      <c r="F248" s="82">
        <v>60</v>
      </c>
      <c r="G248" s="92" t="s">
        <v>746</v>
      </c>
      <c r="H248" s="86">
        <v>45170</v>
      </c>
      <c r="I248" s="11">
        <f>YEAR(Tabel1[[#This Row],[Date]])</f>
        <v>2023</v>
      </c>
      <c r="J248" s="87"/>
      <c r="K248" s="59" t="s">
        <v>63</v>
      </c>
      <c r="L248" s="59" t="s">
        <v>356</v>
      </c>
      <c r="M248" s="42">
        <v>0.24513888888888888</v>
      </c>
      <c r="N248" s="88"/>
      <c r="O248" s="88"/>
      <c r="P248" s="59">
        <v>7</v>
      </c>
      <c r="Q248" s="59">
        <v>45</v>
      </c>
      <c r="R248" s="12">
        <f t="shared" ref="R248" si="139">Q248/P248</f>
        <v>6.4285714285714288</v>
      </c>
      <c r="S248" s="12">
        <f t="shared" ref="S248" si="140">(H248-S$1)/365</f>
        <v>62.041095890410958</v>
      </c>
    </row>
    <row r="249" spans="1:19" x14ac:dyDescent="0.2">
      <c r="A249" s="57">
        <v>101</v>
      </c>
      <c r="B249" s="94" t="s">
        <v>754</v>
      </c>
      <c r="C249" s="85" t="s">
        <v>756</v>
      </c>
      <c r="D249" s="85" t="s">
        <v>517</v>
      </c>
      <c r="E249" s="16"/>
      <c r="F249" s="14">
        <v>58</v>
      </c>
      <c r="G249" s="44" t="s">
        <v>758</v>
      </c>
      <c r="H249" s="10">
        <v>45383</v>
      </c>
      <c r="I249" s="11">
        <f>YEAR(Tabel1[[#This Row],[Date]])</f>
        <v>2024</v>
      </c>
      <c r="J249" s="18"/>
      <c r="K249" s="18" t="s">
        <v>78</v>
      </c>
      <c r="L249" s="11" t="s">
        <v>356</v>
      </c>
      <c r="M249" s="42">
        <v>0.50347222222222221</v>
      </c>
      <c r="N249" s="61"/>
      <c r="O249" s="61"/>
      <c r="P249" s="11">
        <v>5</v>
      </c>
      <c r="Q249" s="11">
        <v>88</v>
      </c>
      <c r="R249" s="12">
        <f t="shared" ref="R249:R255" si="141">Q249/P249</f>
        <v>17.600000000000001</v>
      </c>
      <c r="S249" s="12">
        <f t="shared" ref="S249:S255" si="142">(H249-S$1)/365</f>
        <v>62.624657534246573</v>
      </c>
    </row>
    <row r="250" spans="1:19" x14ac:dyDescent="0.2">
      <c r="A250" s="57">
        <v>101</v>
      </c>
      <c r="B250" s="94" t="s">
        <v>755</v>
      </c>
      <c r="C250" s="85" t="s">
        <v>757</v>
      </c>
      <c r="D250" s="85" t="s">
        <v>517</v>
      </c>
      <c r="E250" s="16"/>
      <c r="F250" s="14">
        <v>115</v>
      </c>
      <c r="G250" s="44" t="s">
        <v>758</v>
      </c>
      <c r="H250" s="10">
        <v>45383</v>
      </c>
      <c r="I250" s="11">
        <f>YEAR(Tabel1[[#This Row],[Date]])</f>
        <v>2024</v>
      </c>
      <c r="J250" s="18"/>
      <c r="K250" s="11" t="s">
        <v>759</v>
      </c>
      <c r="L250" s="11" t="s">
        <v>356</v>
      </c>
      <c r="M250" s="42">
        <v>6.5972222222222224E-2</v>
      </c>
      <c r="N250" s="61"/>
      <c r="O250" s="61"/>
      <c r="P250" s="11">
        <v>4</v>
      </c>
      <c r="Q250" s="11">
        <v>45</v>
      </c>
      <c r="R250" s="12">
        <f t="shared" si="141"/>
        <v>11.25</v>
      </c>
      <c r="S250" s="12">
        <f t="shared" si="142"/>
        <v>62.624657534246573</v>
      </c>
    </row>
    <row r="251" spans="1:19" x14ac:dyDescent="0.2">
      <c r="A251" s="57">
        <v>101</v>
      </c>
      <c r="B251" s="94" t="s">
        <v>798</v>
      </c>
      <c r="C251" s="85" t="s">
        <v>799</v>
      </c>
      <c r="D251" s="85" t="s">
        <v>517</v>
      </c>
      <c r="E251" s="16"/>
      <c r="F251" s="14">
        <v>58</v>
      </c>
      <c r="G251" s="44" t="s">
        <v>800</v>
      </c>
      <c r="H251" s="10">
        <v>45474</v>
      </c>
      <c r="I251" s="11">
        <f>YEAR(Tabel1[[#This Row],[Date]])</f>
        <v>2024</v>
      </c>
      <c r="J251" s="18"/>
      <c r="K251" s="18" t="s">
        <v>78</v>
      </c>
      <c r="L251" s="11" t="s">
        <v>356</v>
      </c>
      <c r="M251" s="42">
        <v>0.56805555555555554</v>
      </c>
      <c r="N251" s="61"/>
      <c r="O251" s="61"/>
      <c r="P251" s="11">
        <v>5</v>
      </c>
      <c r="Q251" s="11">
        <v>88</v>
      </c>
      <c r="R251" s="12">
        <f t="shared" ref="R251:R253" si="143">Q251/P251</f>
        <v>17.600000000000001</v>
      </c>
      <c r="S251" s="12">
        <f t="shared" ref="S251:S253" si="144">(H251-S$1)/365</f>
        <v>62.873972602739727</v>
      </c>
    </row>
    <row r="252" spans="1:19" x14ac:dyDescent="0.2">
      <c r="A252" s="54">
        <v>101</v>
      </c>
      <c r="B252" s="94" t="s">
        <v>843</v>
      </c>
      <c r="C252" s="85" t="s">
        <v>841</v>
      </c>
      <c r="D252" s="85" t="s">
        <v>517</v>
      </c>
      <c r="E252" s="16"/>
      <c r="F252" s="14">
        <v>70</v>
      </c>
      <c r="G252" s="22" t="s">
        <v>840</v>
      </c>
      <c r="H252" s="10">
        <v>45839</v>
      </c>
      <c r="I252" s="11">
        <f>YEAR(Tabel1[[#This Row],[Date]])</f>
        <v>2025</v>
      </c>
      <c r="J252" s="18"/>
      <c r="K252" s="18" t="s">
        <v>57</v>
      </c>
      <c r="L252" s="11" t="s">
        <v>358</v>
      </c>
      <c r="M252" s="42">
        <v>6.805555555555555E-2</v>
      </c>
      <c r="N252" s="61"/>
      <c r="O252" s="61"/>
      <c r="P252" s="11">
        <v>3</v>
      </c>
      <c r="Q252" s="11">
        <v>49</v>
      </c>
      <c r="R252" s="12">
        <f t="shared" si="143"/>
        <v>16.333333333333332</v>
      </c>
      <c r="S252" s="12">
        <f t="shared" si="144"/>
        <v>63.873972602739727</v>
      </c>
    </row>
    <row r="253" spans="1:19" x14ac:dyDescent="0.2">
      <c r="A253" s="54">
        <v>101</v>
      </c>
      <c r="B253" s="94" t="s">
        <v>844</v>
      </c>
      <c r="C253" s="85" t="s">
        <v>842</v>
      </c>
      <c r="D253" s="85" t="s">
        <v>517</v>
      </c>
      <c r="E253" s="16"/>
      <c r="F253" s="14"/>
      <c r="G253" s="22" t="s">
        <v>840</v>
      </c>
      <c r="H253" s="10">
        <v>45839</v>
      </c>
      <c r="I253" s="11">
        <f>YEAR(Tabel1[[#This Row],[Date]])</f>
        <v>2025</v>
      </c>
      <c r="J253" s="18"/>
      <c r="K253" s="14" t="s">
        <v>67</v>
      </c>
      <c r="L253" s="11" t="s">
        <v>356</v>
      </c>
      <c r="M253" s="42">
        <v>0.28125</v>
      </c>
      <c r="N253" s="61"/>
      <c r="O253" s="61"/>
      <c r="P253" s="11">
        <v>5</v>
      </c>
      <c r="Q253" s="11">
        <v>102</v>
      </c>
      <c r="R253" s="12">
        <f t="shared" si="143"/>
        <v>20.399999999999999</v>
      </c>
      <c r="S253" s="12">
        <f t="shared" si="144"/>
        <v>63.873972602739727</v>
      </c>
    </row>
    <row r="254" spans="1:19" x14ac:dyDescent="0.2">
      <c r="A254" s="57">
        <v>102</v>
      </c>
      <c r="B254" s="94" t="s">
        <v>748</v>
      </c>
      <c r="C254" s="85" t="s">
        <v>747</v>
      </c>
      <c r="D254" s="85" t="s">
        <v>7</v>
      </c>
      <c r="E254" s="16" t="s">
        <v>6</v>
      </c>
      <c r="F254" s="82">
        <v>80</v>
      </c>
      <c r="G254" s="92" t="s">
        <v>749</v>
      </c>
      <c r="H254" s="86">
        <v>45261</v>
      </c>
      <c r="I254" s="11">
        <f>YEAR(Tabel1[[#This Row],[Date]])</f>
        <v>2023</v>
      </c>
      <c r="J254" s="87"/>
      <c r="K254" s="59" t="s">
        <v>60</v>
      </c>
      <c r="L254" s="59" t="s">
        <v>356</v>
      </c>
      <c r="M254" s="42">
        <v>9.7916666666666666E-2</v>
      </c>
      <c r="N254" s="88"/>
      <c r="O254" s="88"/>
      <c r="P254" s="59">
        <v>2</v>
      </c>
      <c r="Q254" s="59">
        <v>40</v>
      </c>
      <c r="R254" s="12">
        <f t="shared" si="141"/>
        <v>20</v>
      </c>
      <c r="S254" s="12">
        <f t="shared" si="142"/>
        <v>62.290410958904111</v>
      </c>
    </row>
    <row r="255" spans="1:19" x14ac:dyDescent="0.2">
      <c r="A255" s="57">
        <v>102</v>
      </c>
      <c r="B255" s="94" t="s">
        <v>776</v>
      </c>
      <c r="C255" s="85" t="s">
        <v>777</v>
      </c>
      <c r="D255" s="85" t="s">
        <v>7</v>
      </c>
      <c r="E255" s="16"/>
      <c r="F255" s="82">
        <v>100</v>
      </c>
      <c r="G255" s="22" t="s">
        <v>778</v>
      </c>
      <c r="H255" s="10">
        <v>45292</v>
      </c>
      <c r="I255" s="11">
        <f>YEAR(Tabel1[[#This Row],[Date]])</f>
        <v>2024</v>
      </c>
      <c r="J255" s="87"/>
      <c r="K255" s="59" t="s">
        <v>64</v>
      </c>
      <c r="L255" s="59" t="s">
        <v>356</v>
      </c>
      <c r="M255" s="42">
        <v>7.5694444444444439E-2</v>
      </c>
      <c r="N255" s="88"/>
      <c r="O255" s="88"/>
      <c r="P255" s="59">
        <v>2</v>
      </c>
      <c r="Q255" s="59">
        <v>58</v>
      </c>
      <c r="R255" s="12">
        <f t="shared" si="141"/>
        <v>29</v>
      </c>
      <c r="S255" s="12">
        <f t="shared" si="142"/>
        <v>62.375342465753427</v>
      </c>
    </row>
    <row r="256" spans="1:19" x14ac:dyDescent="0.2">
      <c r="A256" s="57">
        <v>103</v>
      </c>
      <c r="B256" s="94" t="s">
        <v>794</v>
      </c>
      <c r="C256" s="85" t="s">
        <v>795</v>
      </c>
      <c r="D256" s="85" t="s">
        <v>7</v>
      </c>
      <c r="E256" s="16" t="s">
        <v>6</v>
      </c>
      <c r="F256" s="82">
        <v>85</v>
      </c>
      <c r="G256" s="22" t="s">
        <v>796</v>
      </c>
      <c r="H256" s="10">
        <v>45444</v>
      </c>
      <c r="I256" s="11">
        <f>YEAR(Tabel1[[#This Row],[Date]])</f>
        <v>2024</v>
      </c>
      <c r="J256" s="87"/>
      <c r="K256" s="82" t="s">
        <v>78</v>
      </c>
      <c r="L256" s="59" t="s">
        <v>356</v>
      </c>
      <c r="M256" s="42">
        <v>5.4166666666666669E-2</v>
      </c>
      <c r="N256" s="88"/>
      <c r="O256" s="88"/>
      <c r="P256" s="59">
        <v>2</v>
      </c>
      <c r="Q256" s="59">
        <v>34</v>
      </c>
      <c r="R256" s="12">
        <f t="shared" ref="R256" si="145">Q256/P256</f>
        <v>17</v>
      </c>
      <c r="S256" s="12">
        <f t="shared" ref="S256" si="146">(H256-S$1)/365</f>
        <v>62.791780821917811</v>
      </c>
    </row>
    <row r="257" spans="1:19" x14ac:dyDescent="0.2">
      <c r="A257" s="54">
        <v>103</v>
      </c>
      <c r="B257" s="8" t="s">
        <v>779</v>
      </c>
      <c r="C257" s="7" t="s">
        <v>780</v>
      </c>
      <c r="D257" s="85" t="s">
        <v>517</v>
      </c>
      <c r="E257" s="16"/>
      <c r="F257" s="14">
        <v>115</v>
      </c>
      <c r="G257" s="22" t="s">
        <v>788</v>
      </c>
      <c r="H257" s="10">
        <v>45352</v>
      </c>
      <c r="I257" s="11">
        <f>YEAR(Tabel1[[#This Row],[Date]])</f>
        <v>2024</v>
      </c>
      <c r="J257" s="18"/>
      <c r="K257" s="14" t="s">
        <v>64</v>
      </c>
      <c r="L257" s="11" t="s">
        <v>358</v>
      </c>
      <c r="M257" s="42">
        <v>7.2916666666666671E-2</v>
      </c>
      <c r="N257" s="61"/>
      <c r="O257" s="61"/>
      <c r="P257" s="11">
        <v>11</v>
      </c>
      <c r="Q257" s="11">
        <v>48</v>
      </c>
      <c r="R257" s="12">
        <f t="shared" ref="R257:R258" si="147">Q257/P257</f>
        <v>4.3636363636363633</v>
      </c>
      <c r="S257" s="12">
        <f t="shared" ref="S257:S267" si="148">(H257-S$1)/365</f>
        <v>62.539726027397258</v>
      </c>
    </row>
    <row r="258" spans="1:19" x14ac:dyDescent="0.2">
      <c r="A258" s="54">
        <v>104</v>
      </c>
      <c r="B258" s="8" t="s">
        <v>781</v>
      </c>
      <c r="C258" s="7" t="s">
        <v>782</v>
      </c>
      <c r="D258" s="7" t="s">
        <v>783</v>
      </c>
      <c r="E258" s="16" t="s">
        <v>9</v>
      </c>
      <c r="F258" s="14">
        <v>80</v>
      </c>
      <c r="G258" s="44" t="s">
        <v>758</v>
      </c>
      <c r="H258" s="10">
        <v>45383</v>
      </c>
      <c r="I258" s="11">
        <f>YEAR(Tabel1[[#This Row],[Date]])</f>
        <v>2024</v>
      </c>
      <c r="J258" s="18"/>
      <c r="K258" s="11" t="s">
        <v>60</v>
      </c>
      <c r="L258" s="11" t="s">
        <v>358</v>
      </c>
      <c r="M258" s="42">
        <v>7.0833333333333331E-2</v>
      </c>
      <c r="N258" s="61"/>
      <c r="O258" s="61"/>
      <c r="P258" s="11">
        <v>4</v>
      </c>
      <c r="Q258" s="11">
        <v>30</v>
      </c>
      <c r="R258" s="12">
        <f t="shared" si="147"/>
        <v>7.5</v>
      </c>
      <c r="S258" s="12">
        <f t="shared" si="148"/>
        <v>62.624657534246573</v>
      </c>
    </row>
    <row r="259" spans="1:19" ht="13.5" x14ac:dyDescent="0.2">
      <c r="A259" s="54">
        <v>105</v>
      </c>
      <c r="B259" s="8" t="s">
        <v>784</v>
      </c>
      <c r="C259" s="16" t="s">
        <v>787</v>
      </c>
      <c r="D259" s="16" t="s">
        <v>7</v>
      </c>
      <c r="E259" s="16" t="s">
        <v>9</v>
      </c>
      <c r="F259" s="14">
        <v>120</v>
      </c>
      <c r="G259" s="22" t="s">
        <v>770</v>
      </c>
      <c r="H259" s="10">
        <v>45413</v>
      </c>
      <c r="I259" s="11">
        <f>YEAR(Tabel1[[#This Row],[Date]])</f>
        <v>2024</v>
      </c>
      <c r="J259" s="18"/>
      <c r="K259" s="14" t="s">
        <v>68</v>
      </c>
      <c r="L259" s="14" t="s">
        <v>356</v>
      </c>
      <c r="M259" s="42">
        <v>8.2638888888888887E-2</v>
      </c>
      <c r="N259" s="61"/>
      <c r="O259" s="61"/>
      <c r="P259" s="11">
        <v>3</v>
      </c>
      <c r="Q259" s="11">
        <v>75</v>
      </c>
      <c r="R259" s="12">
        <f t="shared" ref="R259:R261" si="149">Q259/P259</f>
        <v>25</v>
      </c>
      <c r="S259" s="12">
        <f t="shared" ref="S259:S261" si="150">(H259-S$1)/365</f>
        <v>62.706849315068496</v>
      </c>
    </row>
    <row r="260" spans="1:19" ht="13.5" x14ac:dyDescent="0.2">
      <c r="A260" s="54">
        <v>105</v>
      </c>
      <c r="B260" s="8" t="s">
        <v>785</v>
      </c>
      <c r="C260" s="16" t="s">
        <v>787</v>
      </c>
      <c r="D260" s="16" t="s">
        <v>5</v>
      </c>
      <c r="E260" s="16" t="s">
        <v>9</v>
      </c>
      <c r="F260" s="14">
        <v>120</v>
      </c>
      <c r="G260" s="22" t="s">
        <v>770</v>
      </c>
      <c r="H260" s="10">
        <v>45413</v>
      </c>
      <c r="I260" s="11">
        <f>YEAR(Tabel1[[#This Row],[Date]])</f>
        <v>2024</v>
      </c>
      <c r="J260" s="18"/>
      <c r="K260" s="14" t="s">
        <v>68</v>
      </c>
      <c r="L260" s="14" t="s">
        <v>358</v>
      </c>
      <c r="M260" s="42">
        <v>8.2638888888888887E-2</v>
      </c>
      <c r="N260" s="61"/>
      <c r="O260" s="61"/>
      <c r="P260" s="11">
        <v>3</v>
      </c>
      <c r="Q260" s="11">
        <v>75</v>
      </c>
      <c r="R260" s="12">
        <f t="shared" si="149"/>
        <v>25</v>
      </c>
      <c r="S260" s="12">
        <f t="shared" si="150"/>
        <v>62.706849315068496</v>
      </c>
    </row>
    <row r="261" spans="1:19" ht="13.5" x14ac:dyDescent="0.2">
      <c r="A261" s="54">
        <v>105</v>
      </c>
      <c r="B261" s="8" t="s">
        <v>786</v>
      </c>
      <c r="C261" s="16" t="s">
        <v>787</v>
      </c>
      <c r="D261" s="16" t="s">
        <v>280</v>
      </c>
      <c r="E261" s="16" t="s">
        <v>9</v>
      </c>
      <c r="F261" s="14">
        <v>120</v>
      </c>
      <c r="G261" s="22" t="s">
        <v>770</v>
      </c>
      <c r="H261" s="10">
        <v>45413</v>
      </c>
      <c r="I261" s="11">
        <f>YEAR(Tabel1[[#This Row],[Date]])</f>
        <v>2024</v>
      </c>
      <c r="J261" s="18"/>
      <c r="K261" s="14" t="s">
        <v>68</v>
      </c>
      <c r="L261" s="14" t="s">
        <v>358</v>
      </c>
      <c r="M261" s="42">
        <v>8.3333333333333329E-2</v>
      </c>
      <c r="N261" s="61"/>
      <c r="O261" s="61"/>
      <c r="P261" s="11">
        <v>3</v>
      </c>
      <c r="Q261" s="11">
        <v>75</v>
      </c>
      <c r="R261" s="12">
        <f t="shared" si="149"/>
        <v>25</v>
      </c>
      <c r="S261" s="12">
        <f t="shared" si="150"/>
        <v>62.706849315068496</v>
      </c>
    </row>
    <row r="262" spans="1:19" x14ac:dyDescent="0.2">
      <c r="A262" s="54">
        <v>106</v>
      </c>
      <c r="B262" s="17" t="s">
        <v>816</v>
      </c>
      <c r="C262" s="16" t="s">
        <v>821</v>
      </c>
      <c r="D262" s="85" t="s">
        <v>517</v>
      </c>
      <c r="E262" s="16"/>
      <c r="F262" s="14" t="s">
        <v>78</v>
      </c>
      <c r="G262" s="22" t="s">
        <v>833</v>
      </c>
      <c r="H262" s="10">
        <v>45627</v>
      </c>
      <c r="I262" s="11">
        <f>YEAR(Tabel1[[#This Row],[Date]])</f>
        <v>2024</v>
      </c>
      <c r="J262" s="18"/>
      <c r="K262" s="14" t="s">
        <v>834</v>
      </c>
      <c r="L262" s="14" t="s">
        <v>358</v>
      </c>
      <c r="M262" s="42">
        <v>6.25E-2</v>
      </c>
      <c r="N262" s="61"/>
      <c r="O262" s="61"/>
      <c r="P262" s="11">
        <v>7</v>
      </c>
      <c r="Q262" s="11">
        <v>37</v>
      </c>
      <c r="R262" s="12">
        <f t="shared" ref="R262" si="151">Q262/P262</f>
        <v>5.2857142857142856</v>
      </c>
      <c r="S262" s="12">
        <f t="shared" ref="S262" si="152">(H262-S$1)/365</f>
        <v>63.293150684931504</v>
      </c>
    </row>
    <row r="263" spans="1:19" x14ac:dyDescent="0.2">
      <c r="A263" s="54">
        <v>106</v>
      </c>
      <c r="B263" s="17" t="s">
        <v>817</v>
      </c>
      <c r="C263" s="16" t="s">
        <v>822</v>
      </c>
      <c r="D263" s="16" t="s">
        <v>612</v>
      </c>
      <c r="E263" s="16"/>
      <c r="F263" s="14" t="s">
        <v>832</v>
      </c>
      <c r="G263" s="22" t="s">
        <v>831</v>
      </c>
      <c r="H263" s="10">
        <v>45597</v>
      </c>
      <c r="I263" s="11">
        <f>YEAR(Tabel1[[#This Row],[Date]])</f>
        <v>2024</v>
      </c>
      <c r="J263" s="18"/>
      <c r="K263" s="14" t="s">
        <v>55</v>
      </c>
      <c r="L263" s="14" t="s">
        <v>358</v>
      </c>
      <c r="M263" s="42">
        <v>6.25E-2</v>
      </c>
      <c r="N263" s="61"/>
      <c r="O263" s="61"/>
      <c r="P263" s="11">
        <v>10</v>
      </c>
      <c r="Q263" s="11">
        <v>32</v>
      </c>
      <c r="R263" s="12">
        <f t="shared" ref="R263" si="153">Q263/P263</f>
        <v>3.2</v>
      </c>
      <c r="S263" s="12">
        <f t="shared" ref="S263" si="154">(H263-S$1)/365</f>
        <v>63.210958904109589</v>
      </c>
    </row>
    <row r="264" spans="1:19" x14ac:dyDescent="0.2">
      <c r="A264" s="54">
        <v>106</v>
      </c>
      <c r="B264" s="17" t="s">
        <v>818</v>
      </c>
      <c r="C264" s="16" t="s">
        <v>823</v>
      </c>
      <c r="D264" s="16" t="s">
        <v>829</v>
      </c>
      <c r="E264" s="16" t="s">
        <v>6</v>
      </c>
      <c r="F264" s="14">
        <v>76</v>
      </c>
      <c r="G264" s="22" t="s">
        <v>830</v>
      </c>
      <c r="H264" s="10">
        <v>45566</v>
      </c>
      <c r="I264" s="11">
        <f>YEAR(Tabel1[[#This Row],[Date]])</f>
        <v>2024</v>
      </c>
      <c r="J264" s="18"/>
      <c r="K264" s="14" t="s">
        <v>63</v>
      </c>
      <c r="L264" s="14" t="s">
        <v>358</v>
      </c>
      <c r="M264" s="42">
        <v>6.25E-2</v>
      </c>
      <c r="N264" s="61"/>
      <c r="O264" s="61"/>
      <c r="P264" s="11">
        <v>2</v>
      </c>
      <c r="Q264" s="11">
        <v>28</v>
      </c>
      <c r="R264" s="12">
        <f t="shared" ref="R264:R266" si="155">Q264/P264</f>
        <v>14</v>
      </c>
      <c r="S264" s="12">
        <f t="shared" ref="S264:S266" si="156">(H264-S$1)/365</f>
        <v>63.126027397260273</v>
      </c>
    </row>
    <row r="265" spans="1:19" x14ac:dyDescent="0.2">
      <c r="A265" s="54">
        <v>106</v>
      </c>
      <c r="B265" s="17" t="s">
        <v>819</v>
      </c>
      <c r="C265" s="16" t="s">
        <v>820</v>
      </c>
      <c r="D265" s="16" t="s">
        <v>824</v>
      </c>
      <c r="E265" s="16"/>
      <c r="F265" s="14">
        <v>120</v>
      </c>
      <c r="G265" s="22" t="s">
        <v>827</v>
      </c>
      <c r="H265" s="10">
        <v>45536</v>
      </c>
      <c r="I265" s="11">
        <f>YEAR(Tabel1[[#This Row],[Date]])</f>
        <v>2024</v>
      </c>
      <c r="J265" s="18"/>
      <c r="K265" s="14" t="s">
        <v>63</v>
      </c>
      <c r="L265" s="14" t="s">
        <v>358</v>
      </c>
      <c r="M265" s="42">
        <v>6.25E-2</v>
      </c>
      <c r="N265" s="61"/>
      <c r="O265" s="61"/>
      <c r="P265" s="11">
        <v>14</v>
      </c>
      <c r="Q265" s="11">
        <v>45</v>
      </c>
      <c r="R265" s="12">
        <f t="shared" si="155"/>
        <v>3.2142857142857144</v>
      </c>
      <c r="S265" s="12">
        <f t="shared" si="156"/>
        <v>63.043835616438358</v>
      </c>
    </row>
    <row r="266" spans="1:19" x14ac:dyDescent="0.2">
      <c r="A266" s="54">
        <v>107</v>
      </c>
      <c r="B266" s="17" t="s">
        <v>838</v>
      </c>
      <c r="C266" s="16" t="s">
        <v>839</v>
      </c>
      <c r="D266" s="85" t="s">
        <v>517</v>
      </c>
      <c r="E266" s="16"/>
      <c r="F266" s="14">
        <v>106</v>
      </c>
      <c r="G266" s="22" t="s">
        <v>840</v>
      </c>
      <c r="H266" s="10">
        <v>45839</v>
      </c>
      <c r="I266" s="11">
        <f>YEAR(Tabel1[[#This Row],[Date]])</f>
        <v>2025</v>
      </c>
      <c r="J266" s="18"/>
      <c r="K266" s="14" t="s">
        <v>813</v>
      </c>
      <c r="L266" s="14" t="s">
        <v>358</v>
      </c>
      <c r="M266" s="42">
        <v>4.8611111111111112E-2</v>
      </c>
      <c r="N266" s="61"/>
      <c r="O266" s="61"/>
      <c r="P266" s="11">
        <v>7</v>
      </c>
      <c r="Q266" s="11">
        <v>30</v>
      </c>
      <c r="R266" s="12">
        <f t="shared" si="155"/>
        <v>4.2857142857142856</v>
      </c>
      <c r="S266" s="12">
        <f t="shared" si="156"/>
        <v>63.873972602739727</v>
      </c>
    </row>
    <row r="267" spans="1:19" x14ac:dyDescent="0.2">
      <c r="A267" s="57"/>
      <c r="B267" s="94"/>
      <c r="C267" s="85"/>
      <c r="D267" s="85"/>
      <c r="E267" s="16"/>
      <c r="F267" s="82"/>
      <c r="G267" s="92"/>
      <c r="H267" s="86"/>
      <c r="I267" s="11">
        <f>YEAR(Tabel1[[#This Row],[Date]])</f>
        <v>1900</v>
      </c>
      <c r="J267" s="87"/>
      <c r="K267" s="59"/>
      <c r="L267" s="59" t="s">
        <v>358</v>
      </c>
      <c r="M267" s="42"/>
      <c r="N267" s="88"/>
      <c r="O267" s="88"/>
      <c r="P267" s="59"/>
      <c r="Q267" s="59"/>
      <c r="R267" s="12"/>
      <c r="S267" s="12">
        <f t="shared" si="148"/>
        <v>-61.712328767123289</v>
      </c>
    </row>
    <row r="268" spans="1:19" x14ac:dyDescent="0.2">
      <c r="A268" s="98"/>
      <c r="E268" s="99"/>
      <c r="F268" s="100"/>
      <c r="H268" s="101"/>
      <c r="I268" s="102"/>
      <c r="J268" s="103"/>
      <c r="M268" s="91"/>
      <c r="N268" s="104"/>
      <c r="O268" s="104"/>
      <c r="R268" s="31"/>
      <c r="S268" s="31"/>
    </row>
    <row r="269" spans="1:19" x14ac:dyDescent="0.2">
      <c r="A269" s="121" t="s">
        <v>383</v>
      </c>
      <c r="B269" s="121"/>
      <c r="C269" s="121"/>
      <c r="D269" s="121"/>
      <c r="E269" s="121"/>
      <c r="F269" s="31">
        <f>AVERAGE(F2:F267)</f>
        <v>89.58620689655173</v>
      </c>
      <c r="G269" s="89"/>
      <c r="H269" s="89"/>
      <c r="I269" s="31"/>
      <c r="J269" s="89"/>
      <c r="K269" s="89"/>
      <c r="L269" s="89"/>
      <c r="M269" s="91">
        <f>SUM(M2:O267)</f>
        <v>27.486963825615234</v>
      </c>
      <c r="N269" s="21">
        <f t="shared" ref="N269:O269" si="157">SUM(N2:N218)</f>
        <v>2.3645833333333335</v>
      </c>
      <c r="O269" s="21">
        <f t="shared" si="157"/>
        <v>6.3223804922818898</v>
      </c>
      <c r="P269" s="21">
        <f>SUM(P2:P267)</f>
        <v>1218</v>
      </c>
      <c r="Q269" s="21">
        <f>SUM(Q2:Q267)</f>
        <v>15206</v>
      </c>
      <c r="R269" s="31">
        <f>AVERAGE(R2:R267)</f>
        <v>15.824492291836904</v>
      </c>
      <c r="S269" s="31">
        <f>AVERAGE(S2:S267)</f>
        <v>51.528097641363715</v>
      </c>
    </row>
  </sheetData>
  <mergeCells count="1">
    <mergeCell ref="A269:E269"/>
  </mergeCells>
  <phoneticPr fontId="2" type="noConversion"/>
  <pageMargins left="0.75" right="0.75" top="1" bottom="1" header="0.5" footer="0.5"/>
  <pageSetup paperSize="9" orientation="portrait" horizontalDpi="4294967293" r:id="rId1"/>
  <headerFooter alignWithMargins="0"/>
  <ignoredErrors>
    <ignoredError sqref="P171 P237:Q237" formulaRange="1"/>
    <ignoredError sqref="R171" formula="1"/>
    <ignoredError sqref="Q171" formula="1" formulaRange="1"/>
  </ignoredErrors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54"/>
  <sheetViews>
    <sheetView workbookViewId="0">
      <selection activeCell="C131" sqref="C131"/>
    </sheetView>
  </sheetViews>
  <sheetFormatPr defaultRowHeight="12.75" x14ac:dyDescent="0.2"/>
  <cols>
    <col min="1" max="1" width="10.5703125" bestFit="1" customWidth="1"/>
    <col min="2" max="2" width="16.140625" bestFit="1" customWidth="1"/>
    <col min="3" max="3" width="12" bestFit="1" customWidth="1"/>
    <col min="4" max="4" width="10.42578125" bestFit="1" customWidth="1"/>
    <col min="5" max="5" width="10.28515625" style="38" bestFit="1" customWidth="1"/>
  </cols>
  <sheetData>
    <row r="1" spans="1:5" x14ac:dyDescent="0.2">
      <c r="A1" s="118" t="s">
        <v>2</v>
      </c>
      <c r="B1" s="110" t="s">
        <v>344</v>
      </c>
    </row>
    <row r="3" spans="1:5" x14ac:dyDescent="0.2">
      <c r="A3" s="107"/>
      <c r="B3" s="105" t="s">
        <v>351</v>
      </c>
      <c r="C3" s="111"/>
      <c r="D3" s="112"/>
      <c r="E3"/>
    </row>
    <row r="4" spans="1:5" x14ac:dyDescent="0.2">
      <c r="A4" s="105" t="s">
        <v>0</v>
      </c>
      <c r="B4" s="107" t="s">
        <v>342</v>
      </c>
      <c r="C4" s="113" t="s">
        <v>350</v>
      </c>
      <c r="D4" s="114" t="s">
        <v>353</v>
      </c>
      <c r="E4"/>
    </row>
    <row r="5" spans="1:5" x14ac:dyDescent="0.2">
      <c r="A5" s="107">
        <v>2</v>
      </c>
      <c r="B5" s="107">
        <v>1</v>
      </c>
      <c r="C5" s="113">
        <v>32</v>
      </c>
      <c r="D5" s="115">
        <v>32</v>
      </c>
      <c r="E5"/>
    </row>
    <row r="6" spans="1:5" x14ac:dyDescent="0.2">
      <c r="A6" s="108">
        <v>15</v>
      </c>
      <c r="B6" s="108">
        <v>2</v>
      </c>
      <c r="C6">
        <v>40</v>
      </c>
      <c r="D6" s="116">
        <v>20</v>
      </c>
      <c r="E6"/>
    </row>
    <row r="7" spans="1:5" x14ac:dyDescent="0.2">
      <c r="A7" s="108">
        <v>16</v>
      </c>
      <c r="B7" s="108">
        <v>2</v>
      </c>
      <c r="C7">
        <v>33</v>
      </c>
      <c r="D7" s="116">
        <v>16.5</v>
      </c>
      <c r="E7"/>
    </row>
    <row r="8" spans="1:5" x14ac:dyDescent="0.2">
      <c r="A8" s="108">
        <v>17</v>
      </c>
      <c r="B8" s="108">
        <v>2</v>
      </c>
      <c r="C8">
        <v>40</v>
      </c>
      <c r="D8" s="116">
        <v>20</v>
      </c>
      <c r="E8"/>
    </row>
    <row r="9" spans="1:5" x14ac:dyDescent="0.2">
      <c r="A9" s="108">
        <v>18</v>
      </c>
      <c r="B9" s="108">
        <v>2</v>
      </c>
      <c r="C9">
        <v>32</v>
      </c>
      <c r="D9" s="116">
        <v>16</v>
      </c>
      <c r="E9"/>
    </row>
    <row r="10" spans="1:5" x14ac:dyDescent="0.2">
      <c r="A10" s="108">
        <v>19</v>
      </c>
      <c r="B10" s="108">
        <v>2</v>
      </c>
      <c r="C10">
        <v>32</v>
      </c>
      <c r="D10" s="116">
        <v>16</v>
      </c>
      <c r="E10"/>
    </row>
    <row r="11" spans="1:5" x14ac:dyDescent="0.2">
      <c r="A11" s="108">
        <v>20</v>
      </c>
      <c r="B11" s="108">
        <v>3</v>
      </c>
      <c r="C11">
        <v>48</v>
      </c>
      <c r="D11" s="116">
        <v>16</v>
      </c>
      <c r="E11"/>
    </row>
    <row r="12" spans="1:5" x14ac:dyDescent="0.2">
      <c r="A12" s="108">
        <v>21</v>
      </c>
      <c r="B12" s="108">
        <v>5</v>
      </c>
      <c r="C12">
        <v>80</v>
      </c>
      <c r="D12" s="116">
        <v>16</v>
      </c>
      <c r="E12"/>
    </row>
    <row r="13" spans="1:5" x14ac:dyDescent="0.2">
      <c r="A13" s="108">
        <v>31</v>
      </c>
      <c r="B13" s="108">
        <v>1</v>
      </c>
      <c r="C13">
        <v>24</v>
      </c>
      <c r="D13" s="116">
        <v>24</v>
      </c>
      <c r="E13"/>
    </row>
    <row r="14" spans="1:5" x14ac:dyDescent="0.2">
      <c r="A14" s="108">
        <v>43</v>
      </c>
      <c r="B14" s="108">
        <v>4</v>
      </c>
      <c r="C14">
        <v>86</v>
      </c>
      <c r="D14" s="116">
        <v>21.5</v>
      </c>
      <c r="E14"/>
    </row>
    <row r="15" spans="1:5" x14ac:dyDescent="0.2">
      <c r="A15" s="108">
        <v>46</v>
      </c>
      <c r="B15" s="108">
        <v>6</v>
      </c>
      <c r="C15">
        <v>94</v>
      </c>
      <c r="D15" s="116">
        <v>15.666666666666666</v>
      </c>
      <c r="E15"/>
    </row>
    <row r="16" spans="1:5" x14ac:dyDescent="0.2">
      <c r="A16" s="108">
        <v>49</v>
      </c>
      <c r="B16" s="108">
        <v>3</v>
      </c>
      <c r="C16">
        <v>48</v>
      </c>
      <c r="D16" s="116">
        <v>16</v>
      </c>
      <c r="E16"/>
    </row>
    <row r="17" spans="1:5" x14ac:dyDescent="0.2">
      <c r="A17" s="108">
        <v>50</v>
      </c>
      <c r="B17" s="108">
        <v>4</v>
      </c>
      <c r="C17">
        <v>64</v>
      </c>
      <c r="D17" s="116">
        <v>16</v>
      </c>
      <c r="E17"/>
    </row>
    <row r="18" spans="1:5" x14ac:dyDescent="0.2">
      <c r="A18" s="108">
        <v>52</v>
      </c>
      <c r="B18" s="108">
        <v>3</v>
      </c>
      <c r="C18">
        <v>60</v>
      </c>
      <c r="D18" s="116">
        <v>20</v>
      </c>
      <c r="E18"/>
    </row>
    <row r="19" spans="1:5" x14ac:dyDescent="0.2">
      <c r="A19" s="108">
        <v>55</v>
      </c>
      <c r="B19" s="108">
        <v>2</v>
      </c>
      <c r="C19">
        <v>50</v>
      </c>
      <c r="D19" s="116">
        <v>25</v>
      </c>
      <c r="E19"/>
    </row>
    <row r="20" spans="1:5" x14ac:dyDescent="0.2">
      <c r="A20" s="108">
        <v>57</v>
      </c>
      <c r="B20" s="108">
        <v>5</v>
      </c>
      <c r="C20">
        <v>111</v>
      </c>
      <c r="D20" s="116">
        <v>22.2</v>
      </c>
      <c r="E20"/>
    </row>
    <row r="21" spans="1:5" x14ac:dyDescent="0.2">
      <c r="A21" s="108">
        <v>58</v>
      </c>
      <c r="B21" s="108">
        <v>4</v>
      </c>
      <c r="C21">
        <v>83</v>
      </c>
      <c r="D21" s="116">
        <v>20.75</v>
      </c>
      <c r="E21"/>
    </row>
    <row r="22" spans="1:5" x14ac:dyDescent="0.2">
      <c r="A22" s="108">
        <v>67</v>
      </c>
      <c r="B22" s="108">
        <v>5</v>
      </c>
      <c r="C22">
        <v>116</v>
      </c>
      <c r="D22" s="116">
        <v>23.2</v>
      </c>
      <c r="E22"/>
    </row>
    <row r="23" spans="1:5" x14ac:dyDescent="0.2">
      <c r="A23" s="108" t="s">
        <v>100</v>
      </c>
      <c r="B23" s="108">
        <v>3</v>
      </c>
      <c r="C23">
        <v>56</v>
      </c>
      <c r="D23" s="116">
        <v>18.666666666666668</v>
      </c>
      <c r="E23"/>
    </row>
    <row r="24" spans="1:5" x14ac:dyDescent="0.2">
      <c r="A24" s="108" t="s">
        <v>31</v>
      </c>
      <c r="B24" s="108">
        <v>5</v>
      </c>
      <c r="C24">
        <v>80</v>
      </c>
      <c r="D24" s="116">
        <v>16</v>
      </c>
      <c r="E24"/>
    </row>
    <row r="25" spans="1:5" x14ac:dyDescent="0.2">
      <c r="A25" s="108" t="s">
        <v>33</v>
      </c>
      <c r="B25" s="108">
        <v>4</v>
      </c>
      <c r="C25">
        <v>64</v>
      </c>
      <c r="D25" s="116">
        <v>16</v>
      </c>
      <c r="E25"/>
    </row>
    <row r="26" spans="1:5" x14ac:dyDescent="0.2">
      <c r="A26" s="108" t="s">
        <v>35</v>
      </c>
      <c r="B26" s="108">
        <v>3</v>
      </c>
      <c r="C26">
        <v>48</v>
      </c>
      <c r="D26" s="116">
        <v>16</v>
      </c>
      <c r="E26"/>
    </row>
    <row r="27" spans="1:5" x14ac:dyDescent="0.2">
      <c r="A27" s="108" t="s">
        <v>104</v>
      </c>
      <c r="B27" s="108">
        <v>2</v>
      </c>
      <c r="C27">
        <v>16</v>
      </c>
      <c r="D27" s="116">
        <v>8</v>
      </c>
      <c r="E27"/>
    </row>
    <row r="28" spans="1:5" x14ac:dyDescent="0.2">
      <c r="A28" s="108" t="s">
        <v>105</v>
      </c>
      <c r="B28" s="108">
        <v>1</v>
      </c>
      <c r="C28">
        <v>16</v>
      </c>
      <c r="D28" s="116">
        <v>16</v>
      </c>
      <c r="E28"/>
    </row>
    <row r="29" spans="1:5" x14ac:dyDescent="0.2">
      <c r="A29" s="108" t="s">
        <v>106</v>
      </c>
      <c r="B29" s="108">
        <v>2</v>
      </c>
      <c r="C29">
        <v>24</v>
      </c>
      <c r="D29" s="116">
        <v>12</v>
      </c>
      <c r="E29"/>
    </row>
    <row r="30" spans="1:5" x14ac:dyDescent="0.2">
      <c r="A30" s="108" t="s">
        <v>107</v>
      </c>
      <c r="B30" s="108">
        <v>2</v>
      </c>
      <c r="C30">
        <v>32</v>
      </c>
      <c r="D30" s="116">
        <v>16</v>
      </c>
      <c r="E30"/>
    </row>
    <row r="31" spans="1:5" x14ac:dyDescent="0.2">
      <c r="A31" s="108" t="s">
        <v>109</v>
      </c>
      <c r="B31" s="108">
        <v>1</v>
      </c>
      <c r="C31">
        <v>16</v>
      </c>
      <c r="D31" s="116">
        <v>16</v>
      </c>
      <c r="E31"/>
    </row>
    <row r="32" spans="1:5" x14ac:dyDescent="0.2">
      <c r="A32" s="108" t="s">
        <v>108</v>
      </c>
      <c r="B32" s="108">
        <v>1</v>
      </c>
      <c r="C32">
        <v>16</v>
      </c>
      <c r="D32" s="116">
        <v>16</v>
      </c>
      <c r="E32"/>
    </row>
    <row r="33" spans="1:5" x14ac:dyDescent="0.2">
      <c r="A33" s="108" t="s">
        <v>110</v>
      </c>
      <c r="B33" s="108">
        <v>1</v>
      </c>
      <c r="C33">
        <v>24</v>
      </c>
      <c r="D33" s="116">
        <v>24</v>
      </c>
      <c r="E33"/>
    </row>
    <row r="34" spans="1:5" x14ac:dyDescent="0.2">
      <c r="A34" s="108" t="s">
        <v>111</v>
      </c>
      <c r="B34" s="108">
        <v>1</v>
      </c>
      <c r="C34">
        <v>32</v>
      </c>
      <c r="D34" s="116">
        <v>32</v>
      </c>
      <c r="E34"/>
    </row>
    <row r="35" spans="1:5" x14ac:dyDescent="0.2">
      <c r="A35" s="108" t="s">
        <v>113</v>
      </c>
      <c r="B35" s="108">
        <v>1</v>
      </c>
      <c r="C35">
        <v>16</v>
      </c>
      <c r="D35" s="116">
        <v>16</v>
      </c>
      <c r="E35"/>
    </row>
    <row r="36" spans="1:5" x14ac:dyDescent="0.2">
      <c r="A36" s="108" t="s">
        <v>114</v>
      </c>
      <c r="B36" s="108">
        <v>6</v>
      </c>
      <c r="C36">
        <v>96</v>
      </c>
      <c r="D36" s="116">
        <v>16</v>
      </c>
      <c r="E36"/>
    </row>
    <row r="37" spans="1:5" x14ac:dyDescent="0.2">
      <c r="A37" s="108" t="s">
        <v>115</v>
      </c>
      <c r="B37" s="108">
        <v>3</v>
      </c>
      <c r="C37">
        <v>48</v>
      </c>
      <c r="D37" s="116">
        <v>16</v>
      </c>
      <c r="E37"/>
    </row>
    <row r="38" spans="1:5" x14ac:dyDescent="0.2">
      <c r="A38" s="108" t="s">
        <v>116</v>
      </c>
      <c r="B38" s="108">
        <v>5</v>
      </c>
      <c r="C38">
        <v>65</v>
      </c>
      <c r="D38" s="116">
        <v>13</v>
      </c>
      <c r="E38"/>
    </row>
    <row r="39" spans="1:5" x14ac:dyDescent="0.2">
      <c r="A39" s="108" t="s">
        <v>117</v>
      </c>
      <c r="B39" s="108">
        <v>3</v>
      </c>
      <c r="C39">
        <v>49</v>
      </c>
      <c r="D39" s="116">
        <v>16.333333333333332</v>
      </c>
      <c r="E39"/>
    </row>
    <row r="40" spans="1:5" x14ac:dyDescent="0.2">
      <c r="A40" s="108" t="s">
        <v>118</v>
      </c>
      <c r="B40" s="108">
        <v>1</v>
      </c>
      <c r="C40">
        <v>12</v>
      </c>
      <c r="D40" s="116">
        <v>12</v>
      </c>
      <c r="E40"/>
    </row>
    <row r="41" spans="1:5" x14ac:dyDescent="0.2">
      <c r="A41" s="108" t="s">
        <v>228</v>
      </c>
      <c r="B41" s="108">
        <v>4</v>
      </c>
      <c r="C41">
        <v>62</v>
      </c>
      <c r="D41" s="116">
        <v>15.5</v>
      </c>
      <c r="E41"/>
    </row>
    <row r="42" spans="1:5" x14ac:dyDescent="0.2">
      <c r="A42" s="108" t="s">
        <v>332</v>
      </c>
      <c r="B42" s="108">
        <v>1</v>
      </c>
      <c r="C42">
        <v>33</v>
      </c>
      <c r="D42" s="116">
        <v>33</v>
      </c>
      <c r="E42"/>
    </row>
    <row r="43" spans="1:5" x14ac:dyDescent="0.2">
      <c r="A43" s="108" t="s">
        <v>127</v>
      </c>
      <c r="B43" s="108">
        <v>6</v>
      </c>
      <c r="C43">
        <v>86</v>
      </c>
      <c r="D43" s="116">
        <v>14.333333333333334</v>
      </c>
      <c r="E43"/>
    </row>
    <row r="44" spans="1:5" x14ac:dyDescent="0.2">
      <c r="A44" s="108" t="s">
        <v>128</v>
      </c>
      <c r="B44" s="108">
        <v>4</v>
      </c>
      <c r="C44">
        <v>64</v>
      </c>
      <c r="D44" s="116">
        <v>16</v>
      </c>
      <c r="E44"/>
    </row>
    <row r="45" spans="1:5" x14ac:dyDescent="0.2">
      <c r="A45" s="108" t="s">
        <v>129</v>
      </c>
      <c r="B45" s="108">
        <v>5</v>
      </c>
      <c r="C45">
        <v>80</v>
      </c>
      <c r="D45" s="116">
        <v>16</v>
      </c>
      <c r="E45"/>
    </row>
    <row r="46" spans="1:5" x14ac:dyDescent="0.2">
      <c r="A46" s="108" t="s">
        <v>341</v>
      </c>
      <c r="B46" s="108">
        <v>2</v>
      </c>
      <c r="C46">
        <v>32</v>
      </c>
      <c r="D46" s="116">
        <v>16</v>
      </c>
      <c r="E46"/>
    </row>
    <row r="47" spans="1:5" x14ac:dyDescent="0.2">
      <c r="A47" s="108" t="s">
        <v>335</v>
      </c>
      <c r="B47" s="108">
        <v>3</v>
      </c>
      <c r="C47">
        <v>48</v>
      </c>
      <c r="D47" s="116">
        <v>16</v>
      </c>
      <c r="E47"/>
    </row>
    <row r="48" spans="1:5" x14ac:dyDescent="0.2">
      <c r="A48" s="108" t="s">
        <v>336</v>
      </c>
      <c r="B48" s="108">
        <v>2</v>
      </c>
      <c r="C48">
        <v>32</v>
      </c>
      <c r="D48" s="116">
        <v>16</v>
      </c>
      <c r="E48"/>
    </row>
    <row r="49" spans="1:5" x14ac:dyDescent="0.2">
      <c r="A49" s="108" t="s">
        <v>171</v>
      </c>
      <c r="B49" s="108">
        <v>2</v>
      </c>
      <c r="C49">
        <v>32</v>
      </c>
      <c r="D49" s="116">
        <v>16</v>
      </c>
      <c r="E49"/>
    </row>
    <row r="50" spans="1:5" x14ac:dyDescent="0.2">
      <c r="A50" s="108" t="s">
        <v>195</v>
      </c>
      <c r="B50" s="108">
        <v>4</v>
      </c>
      <c r="C50">
        <v>96</v>
      </c>
      <c r="D50" s="116">
        <v>24</v>
      </c>
      <c r="E50"/>
    </row>
    <row r="51" spans="1:5" x14ac:dyDescent="0.2">
      <c r="A51" s="108" t="s">
        <v>196</v>
      </c>
      <c r="B51" s="108">
        <v>3</v>
      </c>
      <c r="C51">
        <v>64</v>
      </c>
      <c r="D51" s="116">
        <v>44</v>
      </c>
      <c r="E51"/>
    </row>
    <row r="52" spans="1:5" x14ac:dyDescent="0.2">
      <c r="A52" s="108" t="s">
        <v>188</v>
      </c>
      <c r="B52" s="108">
        <v>2</v>
      </c>
      <c r="C52">
        <v>49</v>
      </c>
      <c r="D52" s="116">
        <v>24.5</v>
      </c>
      <c r="E52"/>
    </row>
    <row r="53" spans="1:5" x14ac:dyDescent="0.2">
      <c r="A53" s="108" t="s">
        <v>247</v>
      </c>
      <c r="B53" s="108">
        <v>2</v>
      </c>
      <c r="C53">
        <v>32</v>
      </c>
      <c r="D53" s="116">
        <v>16</v>
      </c>
      <c r="E53"/>
    </row>
    <row r="54" spans="1:5" x14ac:dyDescent="0.2">
      <c r="A54" s="108" t="s">
        <v>246</v>
      </c>
      <c r="B54" s="108">
        <v>3</v>
      </c>
      <c r="C54">
        <v>64</v>
      </c>
      <c r="D54" s="116">
        <v>21.333333333333332</v>
      </c>
      <c r="E54"/>
    </row>
    <row r="55" spans="1:5" x14ac:dyDescent="0.2">
      <c r="A55" s="108" t="s">
        <v>248</v>
      </c>
      <c r="B55" s="108">
        <v>4</v>
      </c>
      <c r="C55">
        <v>80</v>
      </c>
      <c r="D55" s="116">
        <v>20</v>
      </c>
      <c r="E55"/>
    </row>
    <row r="56" spans="1:5" x14ac:dyDescent="0.2">
      <c r="A56" s="108" t="s">
        <v>289</v>
      </c>
      <c r="B56" s="108">
        <v>4</v>
      </c>
      <c r="C56">
        <v>68</v>
      </c>
      <c r="D56" s="116">
        <v>17</v>
      </c>
      <c r="E56"/>
    </row>
    <row r="57" spans="1:5" x14ac:dyDescent="0.2">
      <c r="A57" s="108" t="s">
        <v>294</v>
      </c>
      <c r="B57" s="108">
        <v>2</v>
      </c>
      <c r="C57">
        <v>101</v>
      </c>
      <c r="D57" s="116">
        <v>50.5</v>
      </c>
      <c r="E57"/>
    </row>
    <row r="58" spans="1:5" x14ac:dyDescent="0.2">
      <c r="A58" s="108" t="s">
        <v>299</v>
      </c>
      <c r="B58" s="108">
        <v>4</v>
      </c>
      <c r="C58">
        <v>96</v>
      </c>
      <c r="D58" s="116">
        <v>24</v>
      </c>
      <c r="E58"/>
    </row>
    <row r="59" spans="1:5" x14ac:dyDescent="0.2">
      <c r="A59" s="108" t="s">
        <v>318</v>
      </c>
      <c r="B59" s="108">
        <v>4</v>
      </c>
      <c r="C59">
        <v>80</v>
      </c>
      <c r="D59" s="116">
        <v>20</v>
      </c>
      <c r="E59"/>
    </row>
    <row r="60" spans="1:5" x14ac:dyDescent="0.2">
      <c r="A60" s="108" t="s">
        <v>364</v>
      </c>
      <c r="B60" s="108">
        <v>2</v>
      </c>
      <c r="C60">
        <v>16</v>
      </c>
      <c r="D60" s="116">
        <v>8</v>
      </c>
      <c r="E60"/>
    </row>
    <row r="61" spans="1:5" x14ac:dyDescent="0.2">
      <c r="A61" s="108" t="s">
        <v>363</v>
      </c>
      <c r="B61" s="108">
        <v>3</v>
      </c>
      <c r="C61">
        <v>84</v>
      </c>
      <c r="D61" s="116">
        <v>28</v>
      </c>
      <c r="E61"/>
    </row>
    <row r="62" spans="1:5" x14ac:dyDescent="0.2">
      <c r="A62" s="108" t="s">
        <v>369</v>
      </c>
      <c r="B62" s="108">
        <v>6</v>
      </c>
      <c r="C62">
        <v>128</v>
      </c>
      <c r="D62" s="116">
        <v>21.333333333333332</v>
      </c>
      <c r="E62"/>
    </row>
    <row r="63" spans="1:5" x14ac:dyDescent="0.2">
      <c r="A63" s="108" t="s">
        <v>380</v>
      </c>
      <c r="B63" s="108">
        <v>5</v>
      </c>
      <c r="C63">
        <v>104</v>
      </c>
      <c r="D63" s="116">
        <v>20.8</v>
      </c>
      <c r="E63"/>
    </row>
    <row r="64" spans="1:5" x14ac:dyDescent="0.2">
      <c r="A64" s="108" t="s">
        <v>381</v>
      </c>
      <c r="B64" s="108">
        <v>5</v>
      </c>
      <c r="C64">
        <v>101</v>
      </c>
      <c r="D64" s="116">
        <v>20.2</v>
      </c>
      <c r="E64"/>
    </row>
    <row r="65" spans="1:5" x14ac:dyDescent="0.2">
      <c r="A65" s="108" t="s">
        <v>385</v>
      </c>
      <c r="B65" s="108">
        <v>2</v>
      </c>
      <c r="C65">
        <v>45</v>
      </c>
      <c r="D65" s="116">
        <v>22.5</v>
      </c>
      <c r="E65"/>
    </row>
    <row r="66" spans="1:5" x14ac:dyDescent="0.2">
      <c r="A66" s="108" t="s">
        <v>386</v>
      </c>
      <c r="B66" s="108">
        <v>2</v>
      </c>
      <c r="C66">
        <v>81</v>
      </c>
      <c r="D66" s="116">
        <v>40.5</v>
      </c>
      <c r="E66"/>
    </row>
    <row r="67" spans="1:5" x14ac:dyDescent="0.2">
      <c r="A67" s="108" t="s">
        <v>391</v>
      </c>
      <c r="B67" s="108">
        <v>3</v>
      </c>
      <c r="C67">
        <v>106</v>
      </c>
      <c r="D67" s="116">
        <v>35.333333333333336</v>
      </c>
      <c r="E67"/>
    </row>
    <row r="68" spans="1:5" x14ac:dyDescent="0.2">
      <c r="A68" s="108" t="s">
        <v>433</v>
      </c>
      <c r="B68" s="108">
        <v>3</v>
      </c>
      <c r="C68">
        <v>73</v>
      </c>
      <c r="D68" s="116">
        <v>24.333333333333332</v>
      </c>
      <c r="E68"/>
    </row>
    <row r="69" spans="1:5" x14ac:dyDescent="0.2">
      <c r="A69" s="108" t="s">
        <v>436</v>
      </c>
      <c r="B69" s="108">
        <v>2</v>
      </c>
      <c r="C69">
        <v>49</v>
      </c>
      <c r="D69" s="116">
        <v>24.5</v>
      </c>
      <c r="E69"/>
    </row>
    <row r="70" spans="1:5" x14ac:dyDescent="0.2">
      <c r="A70" s="108" t="s">
        <v>437</v>
      </c>
      <c r="B70" s="108">
        <v>4</v>
      </c>
      <c r="C70">
        <v>49</v>
      </c>
      <c r="D70" s="116">
        <v>12.25</v>
      </c>
      <c r="E70"/>
    </row>
    <row r="71" spans="1:5" x14ac:dyDescent="0.2">
      <c r="A71" s="108" t="s">
        <v>484</v>
      </c>
      <c r="B71" s="108">
        <v>5</v>
      </c>
      <c r="C71">
        <v>80</v>
      </c>
      <c r="D71" s="116">
        <v>16</v>
      </c>
      <c r="E71"/>
    </row>
    <row r="72" spans="1:5" x14ac:dyDescent="0.2">
      <c r="A72" s="108" t="s">
        <v>488</v>
      </c>
      <c r="B72" s="108">
        <v>3</v>
      </c>
      <c r="C72">
        <v>52</v>
      </c>
      <c r="D72" s="116">
        <v>17.333333333333332</v>
      </c>
      <c r="E72"/>
    </row>
    <row r="73" spans="1:5" x14ac:dyDescent="0.2">
      <c r="A73" s="108" t="s">
        <v>490</v>
      </c>
      <c r="B73" s="108">
        <v>4</v>
      </c>
      <c r="C73">
        <v>80</v>
      </c>
      <c r="D73" s="116">
        <v>20</v>
      </c>
      <c r="E73"/>
    </row>
    <row r="74" spans="1:5" x14ac:dyDescent="0.2">
      <c r="A74" s="108" t="s">
        <v>581</v>
      </c>
      <c r="B74" s="108">
        <v>6</v>
      </c>
      <c r="C74">
        <v>97</v>
      </c>
      <c r="D74" s="116">
        <v>16.166666666666668</v>
      </c>
      <c r="E74"/>
    </row>
    <row r="75" spans="1:5" x14ac:dyDescent="0.2">
      <c r="A75" s="108" t="s">
        <v>582</v>
      </c>
      <c r="B75" s="108">
        <v>14</v>
      </c>
      <c r="C75">
        <v>98</v>
      </c>
      <c r="D75" s="116">
        <v>7</v>
      </c>
      <c r="E75"/>
    </row>
    <row r="76" spans="1:5" x14ac:dyDescent="0.2">
      <c r="A76" s="108" t="s">
        <v>614</v>
      </c>
      <c r="B76" s="108">
        <v>15</v>
      </c>
      <c r="C76">
        <v>96</v>
      </c>
      <c r="D76" s="116">
        <v>6.4</v>
      </c>
      <c r="E76"/>
    </row>
    <row r="77" spans="1:5" x14ac:dyDescent="0.2">
      <c r="A77" s="108" t="s">
        <v>615</v>
      </c>
      <c r="B77" s="108">
        <v>4</v>
      </c>
      <c r="C77">
        <v>48</v>
      </c>
      <c r="D77" s="116">
        <v>12</v>
      </c>
      <c r="E77"/>
    </row>
    <row r="78" spans="1:5" x14ac:dyDescent="0.2">
      <c r="A78" s="108" t="s">
        <v>611</v>
      </c>
      <c r="B78" s="108">
        <v>13</v>
      </c>
      <c r="C78">
        <v>93</v>
      </c>
      <c r="D78" s="116">
        <v>7.1538461538461542</v>
      </c>
      <c r="E78"/>
    </row>
    <row r="79" spans="1:5" x14ac:dyDescent="0.2">
      <c r="A79" s="108" t="s">
        <v>524</v>
      </c>
      <c r="B79" s="108">
        <v>3</v>
      </c>
      <c r="C79">
        <v>25</v>
      </c>
      <c r="D79" s="116">
        <v>8.3333333333333339</v>
      </c>
      <c r="E79"/>
    </row>
    <row r="80" spans="1:5" x14ac:dyDescent="0.2">
      <c r="A80" s="108" t="s">
        <v>525</v>
      </c>
      <c r="B80" s="108">
        <v>3</v>
      </c>
      <c r="C80">
        <v>41</v>
      </c>
      <c r="D80" s="116">
        <v>13.666666666666666</v>
      </c>
      <c r="E80"/>
    </row>
    <row r="81" spans="1:5" x14ac:dyDescent="0.2">
      <c r="A81" s="108" t="s">
        <v>530</v>
      </c>
      <c r="B81" s="108">
        <v>3</v>
      </c>
      <c r="C81">
        <v>41</v>
      </c>
      <c r="D81" s="116">
        <v>13.666666666666666</v>
      </c>
      <c r="E81"/>
    </row>
    <row r="82" spans="1:5" x14ac:dyDescent="0.2">
      <c r="A82" s="108" t="s">
        <v>553</v>
      </c>
      <c r="B82" s="108">
        <v>3</v>
      </c>
      <c r="C82">
        <v>128</v>
      </c>
      <c r="D82" s="116">
        <v>42.666666666666664</v>
      </c>
      <c r="E82"/>
    </row>
    <row r="83" spans="1:5" x14ac:dyDescent="0.2">
      <c r="A83" s="108" t="s">
        <v>554</v>
      </c>
      <c r="B83" s="108">
        <v>18</v>
      </c>
      <c r="C83">
        <v>128</v>
      </c>
      <c r="D83" s="116">
        <v>7.1111111111111107</v>
      </c>
      <c r="E83"/>
    </row>
    <row r="84" spans="1:5" x14ac:dyDescent="0.2">
      <c r="A84" s="108" t="s">
        <v>519</v>
      </c>
      <c r="B84" s="108">
        <v>5</v>
      </c>
      <c r="C84">
        <v>48</v>
      </c>
      <c r="D84" s="116">
        <v>9.6</v>
      </c>
      <c r="E84"/>
    </row>
    <row r="85" spans="1:5" x14ac:dyDescent="0.2">
      <c r="A85" s="108" t="s">
        <v>551</v>
      </c>
      <c r="B85" s="108">
        <v>5</v>
      </c>
      <c r="C85">
        <v>80</v>
      </c>
      <c r="D85" s="116">
        <v>16</v>
      </c>
      <c r="E85"/>
    </row>
    <row r="86" spans="1:5" x14ac:dyDescent="0.2">
      <c r="A86" s="108" t="s">
        <v>625</v>
      </c>
      <c r="B86" s="108">
        <v>3</v>
      </c>
      <c r="C86">
        <v>109</v>
      </c>
      <c r="D86" s="116">
        <v>36.333333333333336</v>
      </c>
      <c r="E86"/>
    </row>
    <row r="87" spans="1:5" x14ac:dyDescent="0.2">
      <c r="A87" s="108" t="s">
        <v>626</v>
      </c>
      <c r="B87" s="108">
        <v>2</v>
      </c>
      <c r="C87">
        <v>49</v>
      </c>
      <c r="D87" s="116">
        <v>24.5</v>
      </c>
      <c r="E87"/>
    </row>
    <row r="88" spans="1:5" x14ac:dyDescent="0.2">
      <c r="A88" s="108" t="s">
        <v>627</v>
      </c>
      <c r="B88" s="108">
        <v>2</v>
      </c>
      <c r="C88">
        <v>49</v>
      </c>
      <c r="D88" s="116">
        <v>24.5</v>
      </c>
      <c r="E88"/>
    </row>
    <row r="89" spans="1:5" x14ac:dyDescent="0.2">
      <c r="A89" s="108" t="s">
        <v>621</v>
      </c>
      <c r="B89" s="108">
        <v>3</v>
      </c>
      <c r="C89">
        <v>49</v>
      </c>
      <c r="D89" s="116">
        <v>16.333333333333332</v>
      </c>
      <c r="E89"/>
    </row>
    <row r="90" spans="1:5" x14ac:dyDescent="0.2">
      <c r="A90" s="108" t="s">
        <v>568</v>
      </c>
      <c r="B90" s="108">
        <v>4</v>
      </c>
      <c r="C90">
        <v>80</v>
      </c>
      <c r="D90" s="116">
        <v>20</v>
      </c>
      <c r="E90"/>
    </row>
    <row r="91" spans="1:5" x14ac:dyDescent="0.2">
      <c r="A91" s="108" t="s">
        <v>569</v>
      </c>
      <c r="B91" s="108">
        <v>5</v>
      </c>
      <c r="C91">
        <v>80</v>
      </c>
      <c r="D91" s="116">
        <v>16</v>
      </c>
      <c r="E91"/>
    </row>
    <row r="92" spans="1:5" x14ac:dyDescent="0.2">
      <c r="A92" s="108" t="s">
        <v>559</v>
      </c>
      <c r="B92" s="108">
        <v>8</v>
      </c>
      <c r="C92">
        <v>80</v>
      </c>
      <c r="D92" s="116">
        <v>10</v>
      </c>
      <c r="E92"/>
    </row>
    <row r="93" spans="1:5" x14ac:dyDescent="0.2">
      <c r="A93" s="108" t="s">
        <v>560</v>
      </c>
      <c r="B93" s="108">
        <v>13</v>
      </c>
      <c r="C93">
        <v>52</v>
      </c>
      <c r="D93" s="116">
        <v>4</v>
      </c>
      <c r="E93"/>
    </row>
    <row r="94" spans="1:5" x14ac:dyDescent="0.2">
      <c r="A94" s="108" t="s">
        <v>561</v>
      </c>
      <c r="B94" s="108">
        <v>6</v>
      </c>
      <c r="C94">
        <v>80</v>
      </c>
      <c r="D94" s="116">
        <v>13.333333333333334</v>
      </c>
      <c r="E94"/>
    </row>
    <row r="95" spans="1:5" x14ac:dyDescent="0.2">
      <c r="A95" s="108" t="s">
        <v>579</v>
      </c>
      <c r="B95" s="108">
        <v>27</v>
      </c>
      <c r="C95">
        <v>212</v>
      </c>
      <c r="D95" s="116">
        <v>9.1111111111111125</v>
      </c>
      <c r="E95"/>
    </row>
    <row r="96" spans="1:5" x14ac:dyDescent="0.2">
      <c r="A96" s="108" t="s">
        <v>502</v>
      </c>
      <c r="B96" s="108">
        <v>2</v>
      </c>
      <c r="C96">
        <v>32</v>
      </c>
      <c r="D96" s="116">
        <v>16</v>
      </c>
      <c r="E96"/>
    </row>
    <row r="97" spans="1:5" x14ac:dyDescent="0.2">
      <c r="A97" s="108" t="s">
        <v>503</v>
      </c>
      <c r="B97" s="108">
        <v>3</v>
      </c>
      <c r="C97">
        <v>72</v>
      </c>
      <c r="D97" s="116">
        <v>24</v>
      </c>
      <c r="E97"/>
    </row>
    <row r="98" spans="1:5" x14ac:dyDescent="0.2">
      <c r="A98" s="108" t="s">
        <v>504</v>
      </c>
      <c r="B98" s="108">
        <v>3</v>
      </c>
      <c r="C98">
        <v>62</v>
      </c>
      <c r="D98" s="116">
        <v>20.666666666666668</v>
      </c>
      <c r="E98"/>
    </row>
    <row r="99" spans="1:5" x14ac:dyDescent="0.2">
      <c r="A99" s="108" t="s">
        <v>607</v>
      </c>
      <c r="B99" s="108">
        <v>6</v>
      </c>
      <c r="C99">
        <v>33</v>
      </c>
      <c r="D99" s="116">
        <v>5.5</v>
      </c>
      <c r="E99"/>
    </row>
    <row r="100" spans="1:5" x14ac:dyDescent="0.2">
      <c r="A100" s="108" t="s">
        <v>608</v>
      </c>
      <c r="B100" s="108">
        <v>11</v>
      </c>
      <c r="C100">
        <v>73</v>
      </c>
      <c r="D100" s="116">
        <v>6.6363636363636367</v>
      </c>
      <c r="E100"/>
    </row>
    <row r="101" spans="1:5" x14ac:dyDescent="0.2">
      <c r="A101" s="108" t="s">
        <v>515</v>
      </c>
      <c r="B101" s="108">
        <v>3</v>
      </c>
      <c r="C101">
        <v>65</v>
      </c>
      <c r="D101" s="116">
        <v>21.666666666666668</v>
      </c>
      <c r="E101"/>
    </row>
    <row r="102" spans="1:5" x14ac:dyDescent="0.2">
      <c r="A102" s="108" t="s">
        <v>516</v>
      </c>
      <c r="B102" s="108">
        <v>16</v>
      </c>
      <c r="C102">
        <v>65</v>
      </c>
      <c r="D102" s="116">
        <v>4.0625</v>
      </c>
      <c r="E102"/>
    </row>
    <row r="103" spans="1:5" x14ac:dyDescent="0.2">
      <c r="A103" s="108" t="s">
        <v>540</v>
      </c>
      <c r="B103" s="108">
        <v>4</v>
      </c>
      <c r="C103">
        <v>33</v>
      </c>
      <c r="D103" s="116">
        <v>8.25</v>
      </c>
      <c r="E103"/>
    </row>
    <row r="104" spans="1:5" x14ac:dyDescent="0.2">
      <c r="A104" s="108" t="s">
        <v>544</v>
      </c>
      <c r="B104" s="108">
        <v>17</v>
      </c>
      <c r="C104">
        <v>82</v>
      </c>
      <c r="D104" s="116">
        <v>4.8235294117647056</v>
      </c>
      <c r="E104"/>
    </row>
    <row r="105" spans="1:5" x14ac:dyDescent="0.2">
      <c r="A105" s="108" t="s">
        <v>548</v>
      </c>
      <c r="B105" s="108">
        <v>2</v>
      </c>
      <c r="C105">
        <v>65</v>
      </c>
      <c r="D105" s="116">
        <v>32.5</v>
      </c>
      <c r="E105"/>
    </row>
    <row r="106" spans="1:5" x14ac:dyDescent="0.2">
      <c r="A106" s="108" t="s">
        <v>558</v>
      </c>
      <c r="B106" s="108">
        <v>3</v>
      </c>
      <c r="C106">
        <v>66</v>
      </c>
      <c r="D106" s="116">
        <v>22</v>
      </c>
      <c r="E106"/>
    </row>
    <row r="107" spans="1:5" x14ac:dyDescent="0.2">
      <c r="A107" s="108" t="s">
        <v>565</v>
      </c>
      <c r="B107" s="108">
        <v>3</v>
      </c>
      <c r="C107">
        <v>65</v>
      </c>
      <c r="D107" s="116">
        <v>21.666666666666668</v>
      </c>
      <c r="E107"/>
    </row>
    <row r="108" spans="1:5" x14ac:dyDescent="0.2">
      <c r="A108" s="108" t="s">
        <v>589</v>
      </c>
      <c r="B108" s="108">
        <v>3</v>
      </c>
      <c r="C108">
        <v>65</v>
      </c>
      <c r="D108" s="116">
        <v>21.666666666666668</v>
      </c>
      <c r="E108"/>
    </row>
    <row r="109" spans="1:5" x14ac:dyDescent="0.2">
      <c r="A109" s="108" t="s">
        <v>556</v>
      </c>
      <c r="B109" s="108">
        <v>8</v>
      </c>
      <c r="C109">
        <v>35</v>
      </c>
      <c r="D109" s="116">
        <v>4.375</v>
      </c>
      <c r="E109"/>
    </row>
    <row r="110" spans="1:5" x14ac:dyDescent="0.2">
      <c r="A110" s="108" t="s">
        <v>584</v>
      </c>
      <c r="B110" s="108">
        <v>3</v>
      </c>
      <c r="C110">
        <v>32</v>
      </c>
      <c r="D110" s="116">
        <v>10.666666666666666</v>
      </c>
      <c r="E110"/>
    </row>
    <row r="111" spans="1:5" x14ac:dyDescent="0.2">
      <c r="A111" s="108" t="s">
        <v>587</v>
      </c>
      <c r="B111" s="108">
        <v>8</v>
      </c>
      <c r="C111">
        <v>43</v>
      </c>
      <c r="D111" s="116">
        <v>5.375</v>
      </c>
      <c r="E111"/>
    </row>
    <row r="112" spans="1:5" x14ac:dyDescent="0.2">
      <c r="A112" s="108" t="s">
        <v>593</v>
      </c>
      <c r="B112" s="108">
        <v>9</v>
      </c>
      <c r="C112">
        <v>79</v>
      </c>
      <c r="D112" s="116">
        <v>8.7777777777777786</v>
      </c>
      <c r="E112"/>
    </row>
    <row r="113" spans="1:5" x14ac:dyDescent="0.2">
      <c r="A113" s="108" t="s">
        <v>628</v>
      </c>
      <c r="B113" s="108">
        <v>7</v>
      </c>
      <c r="C113">
        <v>62</v>
      </c>
      <c r="D113" s="116">
        <v>8.8571428571428577</v>
      </c>
      <c r="E113"/>
    </row>
    <row r="114" spans="1:5" x14ac:dyDescent="0.2">
      <c r="A114" s="108" t="s">
        <v>629</v>
      </c>
      <c r="B114" s="108">
        <v>12</v>
      </c>
      <c r="C114">
        <v>108</v>
      </c>
      <c r="D114" s="116">
        <v>9</v>
      </c>
      <c r="E114"/>
    </row>
    <row r="115" spans="1:5" x14ac:dyDescent="0.2">
      <c r="A115" s="108" t="s">
        <v>630</v>
      </c>
      <c r="B115" s="108">
        <v>6</v>
      </c>
      <c r="C115">
        <v>36</v>
      </c>
      <c r="D115" s="116">
        <v>6</v>
      </c>
      <c r="E115"/>
    </row>
    <row r="116" spans="1:5" x14ac:dyDescent="0.2">
      <c r="A116" s="108" t="s">
        <v>631</v>
      </c>
      <c r="B116" s="108">
        <v>10</v>
      </c>
      <c r="C116">
        <v>47</v>
      </c>
      <c r="D116" s="116">
        <v>4.7</v>
      </c>
      <c r="E116"/>
    </row>
    <row r="117" spans="1:5" x14ac:dyDescent="0.2">
      <c r="A117" s="108" t="s">
        <v>632</v>
      </c>
      <c r="B117" s="108">
        <v>7</v>
      </c>
      <c r="C117">
        <v>59</v>
      </c>
      <c r="D117" s="116">
        <v>8.4285714285714288</v>
      </c>
      <c r="E117"/>
    </row>
    <row r="118" spans="1:5" x14ac:dyDescent="0.2">
      <c r="A118" s="108" t="s">
        <v>597</v>
      </c>
      <c r="B118" s="108">
        <v>9</v>
      </c>
      <c r="C118">
        <v>57</v>
      </c>
      <c r="D118" s="116">
        <v>6.333333333333333</v>
      </c>
      <c r="E118"/>
    </row>
    <row r="119" spans="1:5" x14ac:dyDescent="0.2">
      <c r="A119" s="108" t="s">
        <v>598</v>
      </c>
      <c r="B119" s="108">
        <v>15</v>
      </c>
      <c r="C119">
        <v>58</v>
      </c>
      <c r="D119" s="116">
        <v>3.8666666666666667</v>
      </c>
      <c r="E119"/>
    </row>
    <row r="120" spans="1:5" x14ac:dyDescent="0.2">
      <c r="A120" s="108" t="s">
        <v>602</v>
      </c>
      <c r="B120" s="108">
        <v>9</v>
      </c>
      <c r="C120">
        <v>70</v>
      </c>
      <c r="D120" s="116">
        <v>7.7777777777777777</v>
      </c>
      <c r="E120"/>
    </row>
    <row r="121" spans="1:5" x14ac:dyDescent="0.2">
      <c r="A121" s="108" t="s">
        <v>600</v>
      </c>
      <c r="B121" s="108">
        <v>9</v>
      </c>
      <c r="C121">
        <v>108</v>
      </c>
      <c r="D121" s="116">
        <v>12</v>
      </c>
      <c r="E121"/>
    </row>
    <row r="122" spans="1:5" x14ac:dyDescent="0.2">
      <c r="A122" s="108" t="s">
        <v>604</v>
      </c>
      <c r="B122" s="108">
        <v>4</v>
      </c>
      <c r="C122">
        <v>90</v>
      </c>
      <c r="D122" s="116">
        <v>22.5</v>
      </c>
      <c r="E122"/>
    </row>
    <row r="123" spans="1:5" x14ac:dyDescent="0.2">
      <c r="A123" s="108" t="s">
        <v>617</v>
      </c>
      <c r="B123" s="108">
        <v>2</v>
      </c>
      <c r="C123">
        <v>17</v>
      </c>
      <c r="D123" s="116">
        <v>8.5</v>
      </c>
      <c r="E123"/>
    </row>
    <row r="124" spans="1:5" x14ac:dyDescent="0.2">
      <c r="A124" s="108" t="s">
        <v>654</v>
      </c>
      <c r="B124" s="108">
        <v>6</v>
      </c>
      <c r="C124">
        <v>52</v>
      </c>
      <c r="D124" s="116">
        <v>8.6666666666666661</v>
      </c>
      <c r="E124"/>
    </row>
    <row r="125" spans="1:5" x14ac:dyDescent="0.2">
      <c r="A125" s="108" t="s">
        <v>691</v>
      </c>
      <c r="B125" s="108">
        <v>8</v>
      </c>
      <c r="C125">
        <v>72</v>
      </c>
      <c r="D125" s="116">
        <v>9</v>
      </c>
      <c r="E125"/>
    </row>
    <row r="126" spans="1:5" x14ac:dyDescent="0.2">
      <c r="A126" s="108" t="s">
        <v>732</v>
      </c>
      <c r="B126" s="108">
        <v>1</v>
      </c>
      <c r="C126">
        <v>37</v>
      </c>
      <c r="D126" s="116">
        <v>37</v>
      </c>
      <c r="E126"/>
    </row>
    <row r="127" spans="1:5" x14ac:dyDescent="0.2">
      <c r="A127" s="108" t="s">
        <v>733</v>
      </c>
      <c r="B127" s="108">
        <v>12</v>
      </c>
      <c r="C127">
        <v>62</v>
      </c>
      <c r="D127" s="116">
        <v>5.166666666666667</v>
      </c>
      <c r="E127"/>
    </row>
    <row r="128" spans="1:5" x14ac:dyDescent="0.2">
      <c r="A128" s="108">
        <v>89</v>
      </c>
      <c r="B128" s="108">
        <v>3</v>
      </c>
      <c r="C128">
        <v>48</v>
      </c>
      <c r="D128" s="116">
        <v>16</v>
      </c>
      <c r="E128"/>
    </row>
    <row r="129" spans="1:5" x14ac:dyDescent="0.2">
      <c r="A129" s="108" t="s">
        <v>645</v>
      </c>
      <c r="B129" s="108">
        <v>8</v>
      </c>
      <c r="C129">
        <v>32</v>
      </c>
      <c r="D129" s="116">
        <v>4</v>
      </c>
      <c r="E129"/>
    </row>
    <row r="130" spans="1:5" x14ac:dyDescent="0.2">
      <c r="A130" s="108" t="s">
        <v>646</v>
      </c>
      <c r="B130" s="108">
        <v>5</v>
      </c>
      <c r="C130">
        <v>32</v>
      </c>
      <c r="D130" s="116">
        <v>6.4</v>
      </c>
      <c r="E130"/>
    </row>
    <row r="131" spans="1:5" x14ac:dyDescent="0.2">
      <c r="A131" s="108" t="s">
        <v>647</v>
      </c>
      <c r="B131" s="108">
        <v>7</v>
      </c>
      <c r="C131">
        <v>32</v>
      </c>
      <c r="D131" s="116">
        <v>4.5714285714285712</v>
      </c>
      <c r="E131"/>
    </row>
    <row r="132" spans="1:5" x14ac:dyDescent="0.2">
      <c r="A132" s="108" t="s">
        <v>657</v>
      </c>
      <c r="B132" s="108">
        <v>3</v>
      </c>
      <c r="C132">
        <v>44</v>
      </c>
      <c r="D132" s="116">
        <v>14.666666666666666</v>
      </c>
      <c r="E132"/>
    </row>
    <row r="133" spans="1:5" x14ac:dyDescent="0.2">
      <c r="A133" s="108" t="s">
        <v>661</v>
      </c>
      <c r="B133" s="108">
        <v>3</v>
      </c>
      <c r="C133">
        <v>44</v>
      </c>
      <c r="D133" s="116">
        <v>14.666666666666666</v>
      </c>
      <c r="E133"/>
    </row>
    <row r="134" spans="1:5" x14ac:dyDescent="0.2">
      <c r="A134" s="108" t="s">
        <v>662</v>
      </c>
      <c r="B134" s="108">
        <v>3</v>
      </c>
      <c r="C134">
        <v>44</v>
      </c>
      <c r="D134" s="116">
        <v>14.666666666666666</v>
      </c>
      <c r="E134"/>
    </row>
    <row r="135" spans="1:5" x14ac:dyDescent="0.2">
      <c r="A135" s="108" t="s">
        <v>668</v>
      </c>
      <c r="B135" s="108">
        <v>2</v>
      </c>
      <c r="C135">
        <v>17</v>
      </c>
      <c r="D135" s="116">
        <v>8.5</v>
      </c>
      <c r="E135"/>
    </row>
    <row r="136" spans="1:5" x14ac:dyDescent="0.2">
      <c r="A136" s="108" t="s">
        <v>667</v>
      </c>
      <c r="B136" s="108">
        <v>2</v>
      </c>
      <c r="C136">
        <v>17</v>
      </c>
      <c r="D136" s="116">
        <v>8.5</v>
      </c>
      <c r="E136"/>
    </row>
    <row r="137" spans="1:5" x14ac:dyDescent="0.2">
      <c r="A137" s="108" t="s">
        <v>669</v>
      </c>
      <c r="B137" s="108">
        <v>3</v>
      </c>
      <c r="C137">
        <v>17</v>
      </c>
      <c r="D137" s="116">
        <v>5.666666666666667</v>
      </c>
      <c r="E137"/>
    </row>
    <row r="138" spans="1:5" x14ac:dyDescent="0.2">
      <c r="A138" s="108" t="s">
        <v>670</v>
      </c>
      <c r="B138" s="108">
        <v>2</v>
      </c>
      <c r="C138">
        <v>17</v>
      </c>
      <c r="D138" s="116">
        <v>8.5</v>
      </c>
      <c r="E138"/>
    </row>
    <row r="139" spans="1:5" x14ac:dyDescent="0.2">
      <c r="A139" s="108" t="s">
        <v>675</v>
      </c>
      <c r="B139" s="108">
        <v>2</v>
      </c>
      <c r="C139">
        <v>49</v>
      </c>
      <c r="D139" s="116">
        <v>24.5</v>
      </c>
      <c r="E139"/>
    </row>
    <row r="140" spans="1:5" x14ac:dyDescent="0.2">
      <c r="A140" s="108" t="s">
        <v>694</v>
      </c>
      <c r="B140" s="108">
        <v>2</v>
      </c>
      <c r="C140">
        <v>46</v>
      </c>
      <c r="D140" s="116">
        <v>23</v>
      </c>
      <c r="E140"/>
    </row>
    <row r="141" spans="1:5" x14ac:dyDescent="0.2">
      <c r="A141" s="108" t="s">
        <v>678</v>
      </c>
      <c r="B141" s="108">
        <v>8</v>
      </c>
      <c r="C141">
        <v>45</v>
      </c>
      <c r="D141" s="116">
        <v>5.625</v>
      </c>
      <c r="E141"/>
    </row>
    <row r="142" spans="1:5" x14ac:dyDescent="0.2">
      <c r="A142" s="108" t="s">
        <v>679</v>
      </c>
      <c r="B142" s="108">
        <v>8</v>
      </c>
      <c r="C142">
        <v>72</v>
      </c>
      <c r="D142" s="116">
        <v>9</v>
      </c>
      <c r="E142"/>
    </row>
    <row r="143" spans="1:5" x14ac:dyDescent="0.2">
      <c r="A143" s="108" t="s">
        <v>680</v>
      </c>
      <c r="B143" s="108">
        <v>8</v>
      </c>
      <c r="C143">
        <v>123</v>
      </c>
      <c r="D143" s="116">
        <v>15.375</v>
      </c>
      <c r="E143"/>
    </row>
    <row r="144" spans="1:5" x14ac:dyDescent="0.2">
      <c r="A144" s="108" t="s">
        <v>743</v>
      </c>
      <c r="B144" s="108">
        <v>21</v>
      </c>
      <c r="C144">
        <v>109</v>
      </c>
      <c r="D144" s="116">
        <v>5.1904761904761907</v>
      </c>
      <c r="E144"/>
    </row>
    <row r="145" spans="1:5" x14ac:dyDescent="0.2">
      <c r="A145" s="108" t="s">
        <v>740</v>
      </c>
      <c r="B145" s="108">
        <v>3</v>
      </c>
      <c r="C145">
        <v>47</v>
      </c>
      <c r="D145" s="116">
        <v>15.666666666666666</v>
      </c>
      <c r="E145"/>
    </row>
    <row r="146" spans="1:5" x14ac:dyDescent="0.2">
      <c r="A146" s="109" t="s">
        <v>312</v>
      </c>
      <c r="B146" s="109">
        <v>690</v>
      </c>
      <c r="C146" s="120">
        <v>8530</v>
      </c>
      <c r="D146" s="117">
        <v>2318.8683026940371</v>
      </c>
      <c r="E146"/>
    </row>
    <row r="147" spans="1:5" x14ac:dyDescent="0.2">
      <c r="E147"/>
    </row>
    <row r="148" spans="1:5" x14ac:dyDescent="0.2">
      <c r="E148"/>
    </row>
    <row r="149" spans="1:5" x14ac:dyDescent="0.2">
      <c r="E149"/>
    </row>
    <row r="150" spans="1:5" x14ac:dyDescent="0.2">
      <c r="E150"/>
    </row>
    <row r="151" spans="1:5" x14ac:dyDescent="0.2">
      <c r="E151"/>
    </row>
    <row r="152" spans="1:5" x14ac:dyDescent="0.2">
      <c r="E152"/>
    </row>
    <row r="153" spans="1:5" x14ac:dyDescent="0.2">
      <c r="E153"/>
    </row>
    <row r="154" spans="1:5" x14ac:dyDescent="0.2">
      <c r="E15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55"/>
  <sheetViews>
    <sheetView topLeftCell="A26" zoomScale="85" zoomScaleNormal="85" workbookViewId="0"/>
  </sheetViews>
  <sheetFormatPr defaultColWidth="9.140625" defaultRowHeight="12.75" x14ac:dyDescent="0.2"/>
  <cols>
    <col min="1" max="1" width="10.140625" style="34" customWidth="1"/>
    <col min="2" max="2" width="40.7109375" style="23" customWidth="1"/>
    <col min="3" max="3" width="17.28515625" style="34" customWidth="1"/>
    <col min="4" max="4" width="21.7109375" style="23" bestFit="1" customWidth="1"/>
    <col min="5" max="16384" width="9.140625" style="23"/>
  </cols>
  <sheetData>
    <row r="1" spans="1:4" ht="31.5" customHeight="1" x14ac:dyDescent="0.2">
      <c r="A1" s="33" t="s">
        <v>0</v>
      </c>
      <c r="B1" s="32" t="s">
        <v>1</v>
      </c>
      <c r="C1" s="33" t="s">
        <v>50</v>
      </c>
      <c r="D1" s="33" t="s">
        <v>48</v>
      </c>
    </row>
    <row r="2" spans="1:4" ht="20.25" x14ac:dyDescent="0.2">
      <c r="A2" s="24">
        <v>2</v>
      </c>
      <c r="B2" s="25" t="s">
        <v>6</v>
      </c>
      <c r="C2" s="24" t="s">
        <v>55</v>
      </c>
      <c r="D2" s="28" t="s">
        <v>267</v>
      </c>
    </row>
    <row r="3" spans="1:4" ht="20.25" x14ac:dyDescent="0.2">
      <c r="A3" s="24">
        <v>3</v>
      </c>
      <c r="B3" s="25" t="s">
        <v>8</v>
      </c>
      <c r="C3" s="24" t="s">
        <v>57</v>
      </c>
      <c r="D3" s="26" t="s">
        <v>58</v>
      </c>
    </row>
    <row r="4" spans="1:4" ht="20.25" x14ac:dyDescent="0.2">
      <c r="A4" s="24" t="s">
        <v>235</v>
      </c>
      <c r="B4" s="25" t="s">
        <v>11</v>
      </c>
      <c r="C4" s="24" t="s">
        <v>57</v>
      </c>
      <c r="D4" s="29" t="s">
        <v>94</v>
      </c>
    </row>
    <row r="5" spans="1:4" ht="20.25" x14ac:dyDescent="0.2">
      <c r="A5" s="24">
        <v>15</v>
      </c>
      <c r="B5" s="25" t="s">
        <v>23</v>
      </c>
      <c r="C5" s="24" t="s">
        <v>55</v>
      </c>
      <c r="D5" s="28" t="s">
        <v>268</v>
      </c>
    </row>
    <row r="6" spans="1:4" ht="20.25" x14ac:dyDescent="0.2">
      <c r="A6" s="24">
        <v>16</v>
      </c>
      <c r="B6" s="25" t="s">
        <v>70</v>
      </c>
      <c r="C6" s="24" t="s">
        <v>71</v>
      </c>
      <c r="D6" s="29" t="s">
        <v>72</v>
      </c>
    </row>
    <row r="7" spans="1:4" ht="20.25" x14ac:dyDescent="0.2">
      <c r="A7" s="24">
        <v>17</v>
      </c>
      <c r="B7" s="25" t="s">
        <v>236</v>
      </c>
      <c r="C7" s="24" t="s">
        <v>60</v>
      </c>
      <c r="D7" s="29" t="s">
        <v>73</v>
      </c>
    </row>
    <row r="8" spans="1:4" ht="20.25" x14ac:dyDescent="0.2">
      <c r="A8" s="24">
        <v>18</v>
      </c>
      <c r="B8" s="25" t="s">
        <v>26</v>
      </c>
      <c r="C8" s="24" t="s">
        <v>63</v>
      </c>
      <c r="D8" s="28" t="s">
        <v>269</v>
      </c>
    </row>
    <row r="9" spans="1:4" ht="20.25" x14ac:dyDescent="0.2">
      <c r="A9" s="24">
        <v>19</v>
      </c>
      <c r="B9" s="25" t="s">
        <v>27</v>
      </c>
      <c r="C9" s="24" t="s">
        <v>74</v>
      </c>
      <c r="D9" s="28" t="s">
        <v>270</v>
      </c>
    </row>
    <row r="10" spans="1:4" ht="20.25" x14ac:dyDescent="0.2">
      <c r="A10" s="24">
        <v>20</v>
      </c>
      <c r="B10" s="25" t="s">
        <v>28</v>
      </c>
      <c r="C10" s="24" t="s">
        <v>55</v>
      </c>
      <c r="D10" s="28" t="s">
        <v>271</v>
      </c>
    </row>
    <row r="11" spans="1:4" ht="20.25" x14ac:dyDescent="0.2">
      <c r="A11" s="24">
        <v>21</v>
      </c>
      <c r="B11" s="25" t="s">
        <v>29</v>
      </c>
      <c r="C11" s="24" t="s">
        <v>67</v>
      </c>
      <c r="D11" s="29" t="s">
        <v>77</v>
      </c>
    </row>
    <row r="12" spans="1:4" ht="20.25" x14ac:dyDescent="0.2">
      <c r="A12" s="24" t="s">
        <v>31</v>
      </c>
      <c r="B12" s="25" t="s">
        <v>32</v>
      </c>
      <c r="C12" s="24" t="s">
        <v>64</v>
      </c>
      <c r="D12" s="28" t="s">
        <v>272</v>
      </c>
    </row>
    <row r="13" spans="1:4" ht="20.25" x14ac:dyDescent="0.2">
      <c r="A13" s="24" t="s">
        <v>33</v>
      </c>
      <c r="B13" s="25" t="s">
        <v>34</v>
      </c>
      <c r="C13" s="24" t="s">
        <v>80</v>
      </c>
      <c r="D13" s="28" t="s">
        <v>273</v>
      </c>
    </row>
    <row r="14" spans="1:4" ht="20.25" x14ac:dyDescent="0.2">
      <c r="A14" s="24" t="s">
        <v>35</v>
      </c>
      <c r="B14" s="25" t="s">
        <v>36</v>
      </c>
      <c r="C14" s="24" t="s">
        <v>64</v>
      </c>
      <c r="D14" s="28" t="s">
        <v>272</v>
      </c>
    </row>
    <row r="15" spans="1:4" ht="20.25" x14ac:dyDescent="0.2">
      <c r="A15" s="24">
        <v>24</v>
      </c>
      <c r="B15" s="25" t="s">
        <v>37</v>
      </c>
      <c r="C15" s="24" t="s">
        <v>71</v>
      </c>
      <c r="D15" s="28" t="s">
        <v>272</v>
      </c>
    </row>
    <row r="16" spans="1:4" ht="20.25" x14ac:dyDescent="0.2">
      <c r="A16" s="24" t="s">
        <v>237</v>
      </c>
      <c r="B16" s="25" t="s">
        <v>40</v>
      </c>
      <c r="C16" s="24" t="s">
        <v>55</v>
      </c>
      <c r="D16" s="29" t="s">
        <v>257</v>
      </c>
    </row>
    <row r="17" spans="1:4" ht="20.25" x14ac:dyDescent="0.2">
      <c r="A17" s="24" t="s">
        <v>237</v>
      </c>
      <c r="B17" s="25" t="s">
        <v>41</v>
      </c>
      <c r="C17" s="24" t="s">
        <v>67</v>
      </c>
      <c r="D17" s="29" t="s">
        <v>257</v>
      </c>
    </row>
    <row r="18" spans="1:4" ht="20.25" x14ac:dyDescent="0.2">
      <c r="A18" s="24" t="s">
        <v>237</v>
      </c>
      <c r="B18" s="25" t="s">
        <v>42</v>
      </c>
      <c r="C18" s="24" t="s">
        <v>63</v>
      </c>
      <c r="D18" s="29" t="s">
        <v>257</v>
      </c>
    </row>
    <row r="19" spans="1:4" ht="20.25" x14ac:dyDescent="0.2">
      <c r="A19" s="24" t="s">
        <v>237</v>
      </c>
      <c r="B19" s="25" t="s">
        <v>43</v>
      </c>
      <c r="C19" s="24" t="s">
        <v>64</v>
      </c>
      <c r="D19" s="29" t="s">
        <v>257</v>
      </c>
    </row>
    <row r="20" spans="1:4" ht="20.25" x14ac:dyDescent="0.2">
      <c r="A20" s="24" t="s">
        <v>238</v>
      </c>
      <c r="B20" s="25" t="s">
        <v>45</v>
      </c>
      <c r="C20" s="24" t="s">
        <v>55</v>
      </c>
      <c r="D20" s="28" t="s">
        <v>274</v>
      </c>
    </row>
    <row r="21" spans="1:4" ht="20.25" x14ac:dyDescent="0.2">
      <c r="A21" s="24" t="s">
        <v>239</v>
      </c>
      <c r="B21" s="25" t="s">
        <v>46</v>
      </c>
      <c r="C21" s="24" t="s">
        <v>71</v>
      </c>
      <c r="D21" s="28" t="s">
        <v>88</v>
      </c>
    </row>
    <row r="22" spans="1:4" ht="20.25" x14ac:dyDescent="0.2">
      <c r="A22" s="24" t="s">
        <v>240</v>
      </c>
      <c r="B22" s="25" t="s">
        <v>47</v>
      </c>
      <c r="C22" s="24" t="s">
        <v>89</v>
      </c>
      <c r="D22" s="28" t="s">
        <v>274</v>
      </c>
    </row>
    <row r="23" spans="1:4" ht="20.25" x14ac:dyDescent="0.2">
      <c r="A23" s="24" t="s">
        <v>263</v>
      </c>
      <c r="B23" s="25" t="s">
        <v>49</v>
      </c>
      <c r="C23" s="24" t="s">
        <v>71</v>
      </c>
      <c r="D23" s="29" t="s">
        <v>88</v>
      </c>
    </row>
    <row r="24" spans="1:4" ht="20.25" x14ac:dyDescent="0.2">
      <c r="A24" s="24" t="s">
        <v>241</v>
      </c>
      <c r="B24" s="25" t="s">
        <v>95</v>
      </c>
      <c r="C24" s="24" t="s">
        <v>78</v>
      </c>
      <c r="D24" s="29" t="s">
        <v>120</v>
      </c>
    </row>
    <row r="25" spans="1:4" ht="20.25" x14ac:dyDescent="0.2">
      <c r="A25" s="24" t="s">
        <v>242</v>
      </c>
      <c r="B25" s="25" t="s">
        <v>243</v>
      </c>
      <c r="C25" s="24" t="s">
        <v>67</v>
      </c>
      <c r="D25" s="29" t="s">
        <v>253</v>
      </c>
    </row>
    <row r="26" spans="1:4" ht="20.25" x14ac:dyDescent="0.2">
      <c r="A26" s="24">
        <v>31</v>
      </c>
      <c r="B26" s="25" t="s">
        <v>149</v>
      </c>
      <c r="C26" s="24" t="s">
        <v>89</v>
      </c>
      <c r="D26" s="29" t="s">
        <v>254</v>
      </c>
    </row>
    <row r="27" spans="1:4" ht="20.25" x14ac:dyDescent="0.2">
      <c r="A27" s="24" t="s">
        <v>276</v>
      </c>
      <c r="B27" s="25" t="s">
        <v>137</v>
      </c>
      <c r="C27" s="24" t="s">
        <v>54</v>
      </c>
      <c r="D27" s="29" t="s">
        <v>255</v>
      </c>
    </row>
    <row r="28" spans="1:4" ht="20.25" x14ac:dyDescent="0.2">
      <c r="A28" s="24" t="s">
        <v>277</v>
      </c>
      <c r="B28" s="25" t="s">
        <v>138</v>
      </c>
      <c r="C28" s="24" t="s">
        <v>89</v>
      </c>
      <c r="D28" s="29" t="s">
        <v>255</v>
      </c>
    </row>
    <row r="29" spans="1:4" ht="20.25" x14ac:dyDescent="0.2">
      <c r="A29" s="24" t="s">
        <v>277</v>
      </c>
      <c r="B29" s="25" t="s">
        <v>136</v>
      </c>
      <c r="C29" s="24" t="s">
        <v>60</v>
      </c>
      <c r="D29" s="29" t="s">
        <v>255</v>
      </c>
    </row>
    <row r="30" spans="1:4" ht="20.25" x14ac:dyDescent="0.2">
      <c r="A30" s="24">
        <v>43</v>
      </c>
      <c r="B30" s="25" t="s">
        <v>133</v>
      </c>
      <c r="C30" s="24" t="s">
        <v>78</v>
      </c>
      <c r="D30" s="27" t="s">
        <v>165</v>
      </c>
    </row>
    <row r="31" spans="1:4" ht="20.25" x14ac:dyDescent="0.2">
      <c r="A31" s="24">
        <v>44</v>
      </c>
      <c r="B31" s="25" t="s">
        <v>132</v>
      </c>
      <c r="C31" s="24" t="s">
        <v>64</v>
      </c>
      <c r="D31" s="27" t="s">
        <v>166</v>
      </c>
    </row>
    <row r="32" spans="1:4" ht="20.25" x14ac:dyDescent="0.2">
      <c r="A32" s="24">
        <v>46</v>
      </c>
      <c r="B32" s="25" t="s">
        <v>169</v>
      </c>
      <c r="C32" s="24" t="s">
        <v>78</v>
      </c>
      <c r="D32" s="29" t="s">
        <v>258</v>
      </c>
    </row>
    <row r="33" spans="1:4" ht="20.25" x14ac:dyDescent="0.2">
      <c r="A33" s="24">
        <v>47</v>
      </c>
      <c r="B33" s="25" t="s">
        <v>40</v>
      </c>
      <c r="C33" s="24" t="s">
        <v>78</v>
      </c>
      <c r="D33" s="28" t="s">
        <v>275</v>
      </c>
    </row>
    <row r="34" spans="1:4" ht="20.25" x14ac:dyDescent="0.2">
      <c r="A34" s="24">
        <v>49</v>
      </c>
      <c r="B34" s="25" t="s">
        <v>175</v>
      </c>
      <c r="C34" s="24" t="s">
        <v>78</v>
      </c>
      <c r="D34" s="28" t="s">
        <v>275</v>
      </c>
    </row>
    <row r="35" spans="1:4" ht="20.25" x14ac:dyDescent="0.2">
      <c r="A35" s="24">
        <v>50</v>
      </c>
      <c r="B35" s="25" t="s">
        <v>178</v>
      </c>
      <c r="C35" s="24" t="s">
        <v>78</v>
      </c>
      <c r="D35" s="29" t="s">
        <v>259</v>
      </c>
    </row>
    <row r="36" spans="1:4" ht="20.25" x14ac:dyDescent="0.2">
      <c r="A36" s="24">
        <v>51</v>
      </c>
      <c r="B36" s="25" t="s">
        <v>180</v>
      </c>
      <c r="C36" s="24" t="s">
        <v>78</v>
      </c>
      <c r="D36" s="27" t="s">
        <v>181</v>
      </c>
    </row>
    <row r="37" spans="1:4" ht="20.25" x14ac:dyDescent="0.2">
      <c r="A37" s="24">
        <v>52</v>
      </c>
      <c r="B37" s="25" t="s">
        <v>41</v>
      </c>
      <c r="C37" s="24" t="s">
        <v>78</v>
      </c>
      <c r="D37" s="29" t="s">
        <v>260</v>
      </c>
    </row>
    <row r="38" spans="1:4" ht="20.25" x14ac:dyDescent="0.2">
      <c r="A38" s="24" t="s">
        <v>264</v>
      </c>
      <c r="B38" s="25" t="s">
        <v>34</v>
      </c>
      <c r="C38" s="24" t="s">
        <v>197</v>
      </c>
      <c r="D38" s="27" t="s">
        <v>204</v>
      </c>
    </row>
    <row r="39" spans="1:4" ht="20.25" x14ac:dyDescent="0.2">
      <c r="A39" s="24" t="s">
        <v>265</v>
      </c>
      <c r="B39" s="25" t="s">
        <v>29</v>
      </c>
      <c r="C39" s="24" t="s">
        <v>197</v>
      </c>
      <c r="D39" s="27" t="s">
        <v>204</v>
      </c>
    </row>
    <row r="40" spans="1:4" ht="20.25" x14ac:dyDescent="0.2">
      <c r="A40" s="24" t="s">
        <v>266</v>
      </c>
      <c r="B40" s="25" t="s">
        <v>194</v>
      </c>
      <c r="C40" s="24" t="s">
        <v>198</v>
      </c>
      <c r="D40" s="29" t="s">
        <v>256</v>
      </c>
    </row>
    <row r="41" spans="1:4" ht="20.25" x14ac:dyDescent="0.2">
      <c r="A41" s="24">
        <v>55</v>
      </c>
      <c r="B41" s="25" t="s">
        <v>199</v>
      </c>
      <c r="C41" s="24" t="s">
        <v>63</v>
      </c>
      <c r="D41" s="27" t="s">
        <v>206</v>
      </c>
    </row>
    <row r="42" spans="1:4" ht="20.25" x14ac:dyDescent="0.2">
      <c r="A42" s="24">
        <v>56</v>
      </c>
      <c r="B42" s="25" t="s">
        <v>200</v>
      </c>
      <c r="C42" s="24" t="s">
        <v>89</v>
      </c>
      <c r="D42" s="27" t="s">
        <v>206</v>
      </c>
    </row>
    <row r="43" spans="1:4" ht="20.25" x14ac:dyDescent="0.2">
      <c r="A43" s="24">
        <v>57</v>
      </c>
      <c r="B43" s="25" t="s">
        <v>221</v>
      </c>
      <c r="C43" s="24" t="s">
        <v>74</v>
      </c>
      <c r="D43" s="27" t="s">
        <v>201</v>
      </c>
    </row>
    <row r="44" spans="1:4" ht="20.25" x14ac:dyDescent="0.2">
      <c r="A44" s="24">
        <v>58</v>
      </c>
      <c r="B44" s="25" t="s">
        <v>225</v>
      </c>
      <c r="C44" s="24" t="s">
        <v>224</v>
      </c>
      <c r="D44" s="29" t="s">
        <v>261</v>
      </c>
    </row>
    <row r="45" spans="1:4" ht="20.25" x14ac:dyDescent="0.2">
      <c r="A45" s="24" t="s">
        <v>250</v>
      </c>
      <c r="B45" s="25" t="s">
        <v>29</v>
      </c>
      <c r="C45" s="24" t="s">
        <v>234</v>
      </c>
      <c r="D45" s="29" t="s">
        <v>262</v>
      </c>
    </row>
    <row r="46" spans="1:4" ht="20.25" x14ac:dyDescent="0.2">
      <c r="A46" s="24" t="s">
        <v>251</v>
      </c>
      <c r="B46" s="25" t="s">
        <v>245</v>
      </c>
      <c r="C46" s="24" t="s">
        <v>55</v>
      </c>
      <c r="D46" s="29" t="s">
        <v>261</v>
      </c>
    </row>
    <row r="47" spans="1:4" ht="20.25" x14ac:dyDescent="0.2">
      <c r="A47" s="24" t="s">
        <v>252</v>
      </c>
      <c r="B47" s="25" t="s">
        <v>244</v>
      </c>
      <c r="C47" s="24" t="s">
        <v>71</v>
      </c>
      <c r="D47" s="29" t="s">
        <v>249</v>
      </c>
    </row>
    <row r="48" spans="1:4" ht="20.25" x14ac:dyDescent="0.2">
      <c r="A48" s="24" t="s">
        <v>278</v>
      </c>
      <c r="B48" s="25" t="s">
        <v>291</v>
      </c>
      <c r="C48" s="24" t="s">
        <v>60</v>
      </c>
      <c r="D48" s="29" t="s">
        <v>279</v>
      </c>
    </row>
    <row r="49" spans="1:4" ht="20.25" x14ac:dyDescent="0.2">
      <c r="A49" s="24" t="s">
        <v>278</v>
      </c>
      <c r="B49" s="25" t="s">
        <v>296</v>
      </c>
      <c r="C49" s="24" t="s">
        <v>316</v>
      </c>
      <c r="D49" s="28" t="s">
        <v>347</v>
      </c>
    </row>
    <row r="50" spans="1:4" ht="20.25" x14ac:dyDescent="0.2">
      <c r="A50" s="24" t="s">
        <v>278</v>
      </c>
      <c r="B50" s="25" t="s">
        <v>300</v>
      </c>
      <c r="C50" s="24" t="s">
        <v>63</v>
      </c>
      <c r="D50" s="28" t="s">
        <v>348</v>
      </c>
    </row>
    <row r="51" spans="1:4" ht="20.25" x14ac:dyDescent="0.2">
      <c r="A51" s="24" t="s">
        <v>345</v>
      </c>
      <c r="B51" s="25" t="s">
        <v>301</v>
      </c>
      <c r="C51" s="24" t="s">
        <v>60</v>
      </c>
      <c r="D51" s="28" t="s">
        <v>302</v>
      </c>
    </row>
    <row r="52" spans="1:4" ht="20.25" x14ac:dyDescent="0.2">
      <c r="A52" s="24" t="s">
        <v>346</v>
      </c>
      <c r="B52" s="25" t="s">
        <v>319</v>
      </c>
      <c r="C52" s="24" t="s">
        <v>67</v>
      </c>
      <c r="D52" s="28" t="s">
        <v>320</v>
      </c>
    </row>
    <row r="53" spans="1:4" ht="20.25" x14ac:dyDescent="0.2">
      <c r="A53" s="24">
        <v>64</v>
      </c>
      <c r="B53" s="25" t="s">
        <v>307</v>
      </c>
      <c r="C53" s="24" t="s">
        <v>63</v>
      </c>
      <c r="D53" s="28" t="s">
        <v>304</v>
      </c>
    </row>
    <row r="54" spans="1:4" ht="20.25" x14ac:dyDescent="0.2">
      <c r="A54" s="24">
        <v>67</v>
      </c>
      <c r="B54" s="25" t="s">
        <v>321</v>
      </c>
      <c r="C54" s="24" t="s">
        <v>67</v>
      </c>
      <c r="D54" s="28" t="s">
        <v>322</v>
      </c>
    </row>
    <row r="55" spans="1:4" ht="20.25" x14ac:dyDescent="0.2">
      <c r="A55" s="24">
        <v>69</v>
      </c>
      <c r="B55" s="25" t="s">
        <v>330</v>
      </c>
      <c r="C55" s="24" t="s">
        <v>89</v>
      </c>
      <c r="D55" s="28" t="s">
        <v>331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6"/>
  <sheetViews>
    <sheetView topLeftCell="A16" zoomScale="145" zoomScaleNormal="145" workbookViewId="0">
      <selection activeCell="E12" sqref="E12"/>
    </sheetView>
  </sheetViews>
  <sheetFormatPr defaultRowHeight="12.75" x14ac:dyDescent="0.2"/>
  <cols>
    <col min="1" max="1" width="3.5703125" style="1" customWidth="1"/>
    <col min="2" max="2" width="14.5703125" customWidth="1"/>
    <col min="3" max="3" width="11.42578125" customWidth="1"/>
    <col min="4" max="4" width="12.42578125" style="1" customWidth="1"/>
    <col min="5" max="5" width="14.28515625" style="1" customWidth="1"/>
    <col min="6" max="6" width="12.7109375" style="1" customWidth="1"/>
    <col min="7" max="7" width="7.85546875" style="1" customWidth="1"/>
    <col min="8" max="8" width="10.42578125" style="1" customWidth="1"/>
    <col min="9" max="9" width="12" style="1" customWidth="1"/>
    <col min="10" max="10" width="5.42578125" customWidth="1"/>
  </cols>
  <sheetData>
    <row r="1" spans="1:11" s="47" customFormat="1" x14ac:dyDescent="0.2">
      <c r="A1" s="66" t="s">
        <v>451</v>
      </c>
      <c r="B1" s="67" t="s">
        <v>442</v>
      </c>
      <c r="C1" s="67" t="s">
        <v>0</v>
      </c>
      <c r="D1" s="68" t="s">
        <v>462</v>
      </c>
      <c r="E1" s="68" t="s">
        <v>463</v>
      </c>
      <c r="F1" s="69" t="s">
        <v>477</v>
      </c>
      <c r="G1" s="68" t="s">
        <v>460</v>
      </c>
      <c r="H1" s="68" t="s">
        <v>464</v>
      </c>
      <c r="I1" s="70" t="s">
        <v>461</v>
      </c>
      <c r="J1" s="48">
        <v>20</v>
      </c>
      <c r="K1" s="48" t="s">
        <v>465</v>
      </c>
    </row>
    <row r="2" spans="1:11" x14ac:dyDescent="0.2">
      <c r="A2" s="64">
        <v>1</v>
      </c>
      <c r="B2" s="50" t="s">
        <v>130</v>
      </c>
      <c r="C2" s="50" t="s">
        <v>446</v>
      </c>
      <c r="D2" s="62">
        <v>42790</v>
      </c>
      <c r="E2" s="51" t="s">
        <v>355</v>
      </c>
      <c r="F2" s="49">
        <f>$F$1-D2</f>
        <v>622</v>
      </c>
      <c r="G2" s="52">
        <f>F2/7</f>
        <v>88.857142857142861</v>
      </c>
      <c r="H2" s="52">
        <v>0.2</v>
      </c>
      <c r="I2" s="65">
        <f t="shared" ref="I2:I9" si="0">G2*H2*$J$1</f>
        <v>355.42857142857144</v>
      </c>
    </row>
    <row r="3" spans="1:11" x14ac:dyDescent="0.2">
      <c r="A3" s="64">
        <v>2</v>
      </c>
      <c r="B3" s="35" t="s">
        <v>21</v>
      </c>
      <c r="C3" s="35" t="s">
        <v>444</v>
      </c>
      <c r="D3" s="62">
        <v>43090</v>
      </c>
      <c r="E3" s="49">
        <f t="shared" ref="E3:E32" si="1">D3-D2</f>
        <v>300</v>
      </c>
      <c r="F3" s="49">
        <f t="shared" ref="F3:F10" si="2">$F$1-D3</f>
        <v>322</v>
      </c>
      <c r="G3" s="52">
        <f t="shared" ref="G3:G9" si="3">F3/7</f>
        <v>46</v>
      </c>
      <c r="H3" s="52">
        <v>0.4</v>
      </c>
      <c r="I3" s="65">
        <f t="shared" si="0"/>
        <v>368.00000000000006</v>
      </c>
    </row>
    <row r="4" spans="1:11" x14ac:dyDescent="0.2">
      <c r="A4" s="64">
        <v>3</v>
      </c>
      <c r="B4" s="50" t="s">
        <v>200</v>
      </c>
      <c r="C4" s="50" t="s">
        <v>448</v>
      </c>
      <c r="D4" s="62">
        <v>43110</v>
      </c>
      <c r="E4" s="49">
        <f t="shared" si="1"/>
        <v>20</v>
      </c>
      <c r="F4" s="49">
        <f t="shared" si="2"/>
        <v>302</v>
      </c>
      <c r="G4" s="52">
        <f t="shared" si="3"/>
        <v>43.142857142857146</v>
      </c>
      <c r="H4" s="52">
        <v>0.6</v>
      </c>
      <c r="I4" s="65">
        <f t="shared" si="0"/>
        <v>517.71428571428578</v>
      </c>
    </row>
    <row r="5" spans="1:11" x14ac:dyDescent="0.2">
      <c r="A5" s="64">
        <v>4</v>
      </c>
      <c r="B5" s="50" t="s">
        <v>388</v>
      </c>
      <c r="C5" s="50" t="s">
        <v>450</v>
      </c>
      <c r="D5" s="62">
        <v>43182</v>
      </c>
      <c r="E5" s="49">
        <f t="shared" si="1"/>
        <v>72</v>
      </c>
      <c r="F5" s="49">
        <f t="shared" si="2"/>
        <v>230</v>
      </c>
      <c r="G5" s="52">
        <f t="shared" si="3"/>
        <v>32.857142857142854</v>
      </c>
      <c r="H5" s="52">
        <v>0.3</v>
      </c>
      <c r="I5" s="65">
        <f t="shared" si="0"/>
        <v>197.14285714285711</v>
      </c>
    </row>
    <row r="6" spans="1:11" x14ac:dyDescent="0.2">
      <c r="A6" s="64">
        <v>5</v>
      </c>
      <c r="B6" s="50" t="s">
        <v>314</v>
      </c>
      <c r="C6" s="50" t="s">
        <v>449</v>
      </c>
      <c r="D6" s="62">
        <v>43206</v>
      </c>
      <c r="E6" s="49">
        <f t="shared" si="1"/>
        <v>24</v>
      </c>
      <c r="F6" s="49">
        <f t="shared" si="2"/>
        <v>206</v>
      </c>
      <c r="G6" s="52">
        <f t="shared" si="3"/>
        <v>29.428571428571427</v>
      </c>
      <c r="H6" s="52">
        <v>0.9</v>
      </c>
      <c r="I6" s="65">
        <f t="shared" si="0"/>
        <v>529.71428571428567</v>
      </c>
    </row>
    <row r="7" spans="1:11" x14ac:dyDescent="0.2">
      <c r="A7" s="64">
        <v>6</v>
      </c>
      <c r="B7" s="50" t="s">
        <v>173</v>
      </c>
      <c r="C7" s="50" t="s">
        <v>447</v>
      </c>
      <c r="D7" s="62">
        <v>43234</v>
      </c>
      <c r="E7" s="49">
        <f t="shared" si="1"/>
        <v>28</v>
      </c>
      <c r="F7" s="49">
        <f t="shared" si="2"/>
        <v>178</v>
      </c>
      <c r="G7" s="52">
        <f t="shared" si="3"/>
        <v>25.428571428571427</v>
      </c>
      <c r="H7" s="52">
        <v>0.5</v>
      </c>
      <c r="I7" s="65">
        <f t="shared" si="0"/>
        <v>254.28571428571428</v>
      </c>
    </row>
    <row r="8" spans="1:11" x14ac:dyDescent="0.2">
      <c r="A8" s="64">
        <v>7</v>
      </c>
      <c r="B8" s="35" t="s">
        <v>430</v>
      </c>
      <c r="C8" s="35" t="s">
        <v>443</v>
      </c>
      <c r="D8" s="62">
        <v>43254</v>
      </c>
      <c r="E8" s="49">
        <f t="shared" si="1"/>
        <v>20</v>
      </c>
      <c r="F8" s="49">
        <f t="shared" si="2"/>
        <v>158</v>
      </c>
      <c r="G8" s="52">
        <f t="shared" si="3"/>
        <v>22.571428571428573</v>
      </c>
      <c r="H8" s="52">
        <v>1</v>
      </c>
      <c r="I8" s="65">
        <f t="shared" si="0"/>
        <v>451.42857142857144</v>
      </c>
    </row>
    <row r="9" spans="1:11" x14ac:dyDescent="0.2">
      <c r="A9" s="64">
        <v>8</v>
      </c>
      <c r="B9" s="35" t="s">
        <v>11</v>
      </c>
      <c r="C9" s="35" t="s">
        <v>445</v>
      </c>
      <c r="D9" s="62">
        <v>43290</v>
      </c>
      <c r="E9" s="49">
        <f t="shared" si="1"/>
        <v>36</v>
      </c>
      <c r="F9" s="49">
        <f t="shared" si="2"/>
        <v>122</v>
      </c>
      <c r="G9" s="52">
        <f t="shared" si="3"/>
        <v>17.428571428571427</v>
      </c>
      <c r="H9" s="52">
        <v>0.7</v>
      </c>
      <c r="I9" s="65">
        <f t="shared" si="0"/>
        <v>243.99999999999994</v>
      </c>
    </row>
    <row r="10" spans="1:11" x14ac:dyDescent="0.2">
      <c r="A10" s="64">
        <v>9</v>
      </c>
      <c r="B10" s="50" t="s">
        <v>6</v>
      </c>
      <c r="C10" s="50" t="s">
        <v>453</v>
      </c>
      <c r="D10" s="62">
        <v>43358</v>
      </c>
      <c r="E10" s="49">
        <f t="shared" si="1"/>
        <v>68</v>
      </c>
      <c r="F10" s="49">
        <f t="shared" si="2"/>
        <v>54</v>
      </c>
      <c r="G10" s="52">
        <f t="shared" ref="G10" si="4">F10/7</f>
        <v>7.7142857142857144</v>
      </c>
      <c r="H10" s="52">
        <v>1.7</v>
      </c>
      <c r="I10" s="65">
        <f t="shared" ref="I10" si="5">G10*H10*$J$1</f>
        <v>262.28571428571428</v>
      </c>
    </row>
    <row r="11" spans="1:11" x14ac:dyDescent="0.2">
      <c r="A11" s="64">
        <v>10</v>
      </c>
      <c r="B11" s="50" t="s">
        <v>384</v>
      </c>
      <c r="C11" s="50" t="s">
        <v>452</v>
      </c>
      <c r="D11" s="62">
        <v>43422</v>
      </c>
      <c r="E11" s="49">
        <f t="shared" si="1"/>
        <v>64</v>
      </c>
      <c r="F11" s="49"/>
      <c r="G11" s="52"/>
      <c r="H11" s="52"/>
      <c r="I11" s="65"/>
    </row>
    <row r="12" spans="1:11" x14ac:dyDescent="0.2">
      <c r="A12" s="64">
        <v>11</v>
      </c>
      <c r="B12" s="50" t="s">
        <v>454</v>
      </c>
      <c r="C12" s="50" t="s">
        <v>455</v>
      </c>
      <c r="D12" s="63">
        <v>43646</v>
      </c>
      <c r="E12" s="49">
        <f t="shared" si="1"/>
        <v>224</v>
      </c>
      <c r="F12" s="49"/>
      <c r="G12" s="52"/>
      <c r="H12" s="52"/>
      <c r="I12" s="65"/>
    </row>
    <row r="13" spans="1:11" x14ac:dyDescent="0.2">
      <c r="A13" s="64">
        <v>12</v>
      </c>
      <c r="B13" s="50" t="s">
        <v>456</v>
      </c>
      <c r="C13" s="50" t="s">
        <v>455</v>
      </c>
      <c r="D13" s="62">
        <v>43654</v>
      </c>
      <c r="E13" s="49">
        <f t="shared" si="1"/>
        <v>8</v>
      </c>
      <c r="F13" s="49"/>
      <c r="G13" s="52"/>
      <c r="H13" s="52"/>
      <c r="I13" s="65"/>
    </row>
    <row r="14" spans="1:11" x14ac:dyDescent="0.2">
      <c r="A14" s="64">
        <v>13</v>
      </c>
      <c r="B14" s="50" t="s">
        <v>457</v>
      </c>
      <c r="C14" s="50" t="s">
        <v>455</v>
      </c>
      <c r="D14" s="62">
        <v>43662</v>
      </c>
      <c r="E14" s="49">
        <f t="shared" si="1"/>
        <v>8</v>
      </c>
      <c r="F14" s="49"/>
      <c r="G14" s="52"/>
      <c r="H14" s="52"/>
      <c r="I14" s="65"/>
    </row>
    <row r="15" spans="1:11" x14ac:dyDescent="0.2">
      <c r="A15" s="64">
        <v>14</v>
      </c>
      <c r="B15" s="50" t="s">
        <v>479</v>
      </c>
      <c r="C15" s="50" t="s">
        <v>478</v>
      </c>
      <c r="D15" s="73">
        <v>43726</v>
      </c>
      <c r="E15" s="49">
        <f t="shared" si="1"/>
        <v>64</v>
      </c>
      <c r="F15" s="49"/>
      <c r="G15" s="52"/>
      <c r="H15" s="52"/>
      <c r="I15" s="65"/>
    </row>
    <row r="16" spans="1:11" x14ac:dyDescent="0.2">
      <c r="A16" s="71">
        <v>15</v>
      </c>
      <c r="B16" s="72" t="s">
        <v>474</v>
      </c>
      <c r="C16" s="72" t="s">
        <v>476</v>
      </c>
      <c r="D16" s="73">
        <v>43766</v>
      </c>
      <c r="E16" s="49">
        <f t="shared" si="1"/>
        <v>40</v>
      </c>
      <c r="F16" s="49"/>
      <c r="G16" s="74"/>
      <c r="H16" s="74"/>
      <c r="I16" s="75"/>
    </row>
    <row r="17" spans="1:9" x14ac:dyDescent="0.2">
      <c r="A17" s="71">
        <v>16</v>
      </c>
      <c r="B17" s="50" t="s">
        <v>481</v>
      </c>
      <c r="C17" s="50" t="s">
        <v>482</v>
      </c>
      <c r="D17" s="73">
        <v>43806</v>
      </c>
      <c r="E17" s="49">
        <f t="shared" si="1"/>
        <v>40</v>
      </c>
      <c r="F17" s="49"/>
      <c r="G17" s="52"/>
      <c r="H17" s="52"/>
      <c r="I17" s="65"/>
    </row>
    <row r="18" spans="1:9" x14ac:dyDescent="0.2">
      <c r="A18" s="71">
        <v>17</v>
      </c>
      <c r="B18" s="50" t="s">
        <v>499</v>
      </c>
      <c r="C18" s="50" t="s">
        <v>500</v>
      </c>
      <c r="D18" s="73">
        <v>43899</v>
      </c>
      <c r="E18" s="49">
        <f t="shared" si="1"/>
        <v>93</v>
      </c>
      <c r="F18" s="49"/>
      <c r="G18" s="52"/>
      <c r="H18" s="52"/>
      <c r="I18" s="65"/>
    </row>
    <row r="19" spans="1:9" x14ac:dyDescent="0.2">
      <c r="A19" s="64">
        <v>18</v>
      </c>
      <c r="B19" s="50" t="s">
        <v>3</v>
      </c>
      <c r="C19" s="50" t="s">
        <v>533</v>
      </c>
      <c r="D19" s="62">
        <v>44043</v>
      </c>
      <c r="E19" s="49">
        <f t="shared" si="1"/>
        <v>144</v>
      </c>
      <c r="F19" s="49"/>
      <c r="G19" s="52"/>
      <c r="H19" s="52"/>
      <c r="I19" s="65"/>
    </row>
    <row r="20" spans="1:9" x14ac:dyDescent="0.2">
      <c r="A20" s="64">
        <v>19</v>
      </c>
      <c r="B20" s="50" t="s">
        <v>501</v>
      </c>
      <c r="C20" s="50" t="s">
        <v>535</v>
      </c>
      <c r="D20" s="62">
        <v>44051</v>
      </c>
      <c r="E20" s="49">
        <f t="shared" si="1"/>
        <v>8</v>
      </c>
      <c r="F20" s="49"/>
      <c r="G20" s="52"/>
      <c r="H20" s="52"/>
      <c r="I20" s="65"/>
    </row>
    <row r="21" spans="1:9" x14ac:dyDescent="0.2">
      <c r="A21" s="64">
        <v>20</v>
      </c>
      <c r="B21" s="50" t="s">
        <v>534</v>
      </c>
      <c r="C21" s="50" t="s">
        <v>536</v>
      </c>
      <c r="D21" s="62">
        <v>44063</v>
      </c>
      <c r="E21" s="49">
        <f t="shared" si="1"/>
        <v>12</v>
      </c>
      <c r="F21" s="49"/>
      <c r="G21" s="52"/>
      <c r="H21" s="52"/>
      <c r="I21" s="65"/>
    </row>
    <row r="22" spans="1:9" x14ac:dyDescent="0.2">
      <c r="A22" s="71">
        <v>21</v>
      </c>
      <c r="B22" s="50" t="s">
        <v>11</v>
      </c>
      <c r="C22" s="50" t="s">
        <v>537</v>
      </c>
      <c r="D22" s="73">
        <v>44183</v>
      </c>
      <c r="E22" s="49">
        <f t="shared" si="1"/>
        <v>120</v>
      </c>
      <c r="F22" s="49"/>
      <c r="G22" s="52"/>
      <c r="H22" s="52"/>
      <c r="I22" s="65"/>
    </row>
    <row r="23" spans="1:9" x14ac:dyDescent="0.2">
      <c r="A23" s="71">
        <v>22</v>
      </c>
      <c r="B23" s="50" t="s">
        <v>526</v>
      </c>
      <c r="C23" s="50" t="s">
        <v>538</v>
      </c>
      <c r="D23" s="73">
        <v>44204</v>
      </c>
      <c r="E23" s="49">
        <f t="shared" si="1"/>
        <v>21</v>
      </c>
      <c r="F23" s="49"/>
      <c r="G23" s="52"/>
      <c r="H23" s="52"/>
      <c r="I23" s="65"/>
    </row>
    <row r="24" spans="1:9" x14ac:dyDescent="0.2">
      <c r="A24" s="71">
        <v>23</v>
      </c>
      <c r="B24" s="50" t="s">
        <v>541</v>
      </c>
      <c r="C24" s="50" t="s">
        <v>539</v>
      </c>
      <c r="D24" s="78">
        <v>44276</v>
      </c>
      <c r="E24" s="49">
        <f t="shared" si="1"/>
        <v>72</v>
      </c>
      <c r="F24" s="49"/>
      <c r="G24" s="52"/>
      <c r="H24" s="52"/>
      <c r="I24" s="65"/>
    </row>
    <row r="25" spans="1:9" x14ac:dyDescent="0.2">
      <c r="A25" s="64">
        <v>24</v>
      </c>
      <c r="B25" s="50" t="s">
        <v>305</v>
      </c>
      <c r="C25" s="50" t="s">
        <v>572</v>
      </c>
      <c r="D25" s="63">
        <v>44351</v>
      </c>
      <c r="E25" s="49">
        <f t="shared" si="1"/>
        <v>75</v>
      </c>
      <c r="F25" s="49"/>
      <c r="G25" s="52"/>
      <c r="H25" s="52"/>
      <c r="I25" s="65"/>
    </row>
    <row r="26" spans="1:9" x14ac:dyDescent="0.2">
      <c r="A26" s="71">
        <v>25</v>
      </c>
      <c r="B26" s="50" t="s">
        <v>296</v>
      </c>
      <c r="C26" s="50" t="s">
        <v>592</v>
      </c>
      <c r="D26" s="78">
        <v>44419</v>
      </c>
      <c r="E26" s="49">
        <f t="shared" si="1"/>
        <v>68</v>
      </c>
      <c r="F26" s="49"/>
      <c r="G26" s="52"/>
      <c r="H26" s="52"/>
      <c r="I26" s="65"/>
    </row>
    <row r="27" spans="1:9" x14ac:dyDescent="0.2">
      <c r="A27" s="64">
        <v>26</v>
      </c>
      <c r="B27" s="50" t="s">
        <v>9</v>
      </c>
      <c r="C27" s="50" t="s">
        <v>641</v>
      </c>
      <c r="D27" s="63">
        <v>44543</v>
      </c>
      <c r="E27" s="49">
        <f t="shared" si="1"/>
        <v>124</v>
      </c>
      <c r="F27" s="49"/>
      <c r="G27" s="52"/>
      <c r="H27" s="52"/>
      <c r="I27" s="65"/>
    </row>
    <row r="28" spans="1:9" x14ac:dyDescent="0.2">
      <c r="A28" s="71">
        <v>27</v>
      </c>
      <c r="B28" s="50" t="s">
        <v>132</v>
      </c>
      <c r="C28" s="50" t="s">
        <v>642</v>
      </c>
      <c r="D28" s="78">
        <v>44618</v>
      </c>
      <c r="E28" s="49">
        <f t="shared" si="1"/>
        <v>75</v>
      </c>
      <c r="F28" s="49"/>
      <c r="G28" s="52"/>
      <c r="H28" s="52"/>
      <c r="I28" s="65"/>
    </row>
    <row r="29" spans="1:9" x14ac:dyDescent="0.2">
      <c r="A29" s="64">
        <v>28</v>
      </c>
      <c r="B29" s="50" t="s">
        <v>6</v>
      </c>
      <c r="C29" s="50" t="s">
        <v>660</v>
      </c>
      <c r="D29" s="62">
        <v>44738</v>
      </c>
      <c r="E29" s="49">
        <f t="shared" si="1"/>
        <v>120</v>
      </c>
      <c r="F29" s="49"/>
      <c r="G29" s="52"/>
      <c r="H29" s="52"/>
      <c r="I29" s="65"/>
    </row>
    <row r="30" spans="1:9" x14ac:dyDescent="0.2">
      <c r="A30" s="71">
        <v>29</v>
      </c>
      <c r="B30" s="50" t="s">
        <v>643</v>
      </c>
      <c r="C30" s="50" t="s">
        <v>644</v>
      </c>
      <c r="D30" s="63">
        <v>44862</v>
      </c>
      <c r="E30" s="49">
        <f t="shared" si="1"/>
        <v>124</v>
      </c>
      <c r="F30" s="49"/>
      <c r="G30" s="52"/>
      <c r="H30" s="52"/>
      <c r="I30" s="65"/>
    </row>
    <row r="31" spans="1:9" x14ac:dyDescent="0.2">
      <c r="A31" s="64">
        <v>30</v>
      </c>
      <c r="B31" s="50" t="s">
        <v>308</v>
      </c>
      <c r="C31" s="50" t="s">
        <v>713</v>
      </c>
      <c r="D31" s="63">
        <v>44951</v>
      </c>
      <c r="E31" s="49">
        <f t="shared" si="1"/>
        <v>89</v>
      </c>
      <c r="F31" s="49"/>
      <c r="G31" s="52"/>
      <c r="H31" s="52"/>
      <c r="I31" s="65"/>
    </row>
    <row r="32" spans="1:9" x14ac:dyDescent="0.2">
      <c r="A32" s="64">
        <v>31</v>
      </c>
      <c r="B32" s="50" t="s">
        <v>3</v>
      </c>
      <c r="C32" s="50" t="s">
        <v>696</v>
      </c>
      <c r="D32" s="90">
        <v>45171</v>
      </c>
      <c r="E32" s="49">
        <f t="shared" si="1"/>
        <v>220</v>
      </c>
      <c r="F32" s="49"/>
      <c r="G32" s="52"/>
      <c r="H32" s="52"/>
      <c r="I32" s="65"/>
    </row>
    <row r="33" spans="1:9" x14ac:dyDescent="0.2">
      <c r="A33" s="64">
        <v>32</v>
      </c>
      <c r="B33" s="50"/>
      <c r="C33" s="50"/>
      <c r="D33" s="90"/>
      <c r="E33" s="49"/>
      <c r="F33" s="49"/>
      <c r="G33" s="52"/>
      <c r="H33" s="52"/>
      <c r="I33" s="65"/>
    </row>
    <row r="34" spans="1:9" x14ac:dyDescent="0.2">
      <c r="A34" s="71">
        <v>33</v>
      </c>
      <c r="B34" s="50"/>
      <c r="C34" s="50"/>
      <c r="D34" s="90"/>
      <c r="E34" s="49"/>
      <c r="F34" s="49"/>
      <c r="G34" s="74"/>
      <c r="H34" s="74"/>
      <c r="I34" s="75"/>
    </row>
    <row r="35" spans="1:9" x14ac:dyDescent="0.2">
      <c r="I35" s="41">
        <f>SUM(I2:I34)</f>
        <v>3180</v>
      </c>
    </row>
    <row r="36" spans="1:9" x14ac:dyDescent="0.2">
      <c r="D36" s="1" t="s">
        <v>573</v>
      </c>
      <c r="E36" s="83">
        <f>AVERAGE(E4:E34)</f>
        <v>71.758620689655174</v>
      </c>
    </row>
  </sheetData>
  <sortState xmlns:xlrd2="http://schemas.microsoft.com/office/spreadsheetml/2017/richdata2" ref="A2:D9">
    <sortCondition ref="D2:D9"/>
  </sortState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06DC8-CC06-4BB9-9830-BA03C7431A3C}">
  <dimension ref="A3:C4"/>
  <sheetViews>
    <sheetView zoomScale="160" zoomScaleNormal="160" workbookViewId="0"/>
  </sheetViews>
  <sheetFormatPr defaultRowHeight="12.75" x14ac:dyDescent="0.2"/>
  <cols>
    <col min="1" max="1" width="12.7109375" bestFit="1" customWidth="1"/>
    <col min="2" max="2" width="12.5703125" bestFit="1" customWidth="1"/>
    <col min="3" max="3" width="9.140625" style="1"/>
  </cols>
  <sheetData>
    <row r="3" spans="1:1" x14ac:dyDescent="0.2">
      <c r="A3" t="s">
        <v>498</v>
      </c>
    </row>
    <row r="4" spans="1:1" x14ac:dyDescent="0.2">
      <c r="A4">
        <v>1236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409C6-F563-4A31-8DA2-B55F1FC0B7D1}">
  <dimension ref="A3:B133"/>
  <sheetViews>
    <sheetView topLeftCell="A52" workbookViewId="0">
      <selection activeCell="A14" sqref="A14:XFD14"/>
    </sheetView>
  </sheetViews>
  <sheetFormatPr defaultRowHeight="12.75" x14ac:dyDescent="0.2"/>
  <cols>
    <col min="1" max="1" width="28.5703125" bestFit="1" customWidth="1"/>
    <col min="2" max="2" width="13.85546875" bestFit="1" customWidth="1"/>
    <col min="3" max="3" width="9.7109375" bestFit="1" customWidth="1"/>
    <col min="4" max="4" width="7.42578125" bestFit="1" customWidth="1"/>
    <col min="5" max="5" width="9.85546875" bestFit="1" customWidth="1"/>
    <col min="6" max="6" width="19.42578125" bestFit="1" customWidth="1"/>
    <col min="7" max="7" width="7.5703125" bestFit="1" customWidth="1"/>
    <col min="8" max="8" width="15.7109375" bestFit="1" customWidth="1"/>
    <col min="9" max="9" width="17" bestFit="1" customWidth="1"/>
    <col min="10" max="10" width="14.140625" bestFit="1" customWidth="1"/>
    <col min="11" max="11" width="8.5703125" bestFit="1" customWidth="1"/>
    <col min="12" max="12" width="17" bestFit="1" customWidth="1"/>
    <col min="13" max="13" width="18.140625" bestFit="1" customWidth="1"/>
    <col min="14" max="14" width="15.42578125" bestFit="1" customWidth="1"/>
    <col min="15" max="15" width="16.42578125" bestFit="1" customWidth="1"/>
    <col min="16" max="16" width="18" bestFit="1" customWidth="1"/>
    <col min="17" max="17" width="21" bestFit="1" customWidth="1"/>
    <col min="18" max="18" width="18.140625" bestFit="1" customWidth="1"/>
    <col min="19" max="19" width="10.28515625" bestFit="1" customWidth="1"/>
    <col min="20" max="20" width="9.7109375" bestFit="1" customWidth="1"/>
    <col min="21" max="21" width="4.28515625" bestFit="1" customWidth="1"/>
    <col min="22" max="22" width="9" bestFit="1" customWidth="1"/>
    <col min="23" max="23" width="18.140625" bestFit="1" customWidth="1"/>
    <col min="24" max="24" width="9.7109375" bestFit="1" customWidth="1"/>
    <col min="25" max="25" width="26.5703125" bestFit="1" customWidth="1"/>
    <col min="26" max="26" width="6.28515625" bestFit="1" customWidth="1"/>
    <col min="27" max="27" width="13.5703125" bestFit="1" customWidth="1"/>
    <col min="28" max="28" width="15.140625" bestFit="1" customWidth="1"/>
    <col min="29" max="29" width="15" bestFit="1" customWidth="1"/>
    <col min="30" max="30" width="9.5703125" bestFit="1" customWidth="1"/>
    <col min="31" max="31" width="13.7109375" bestFit="1" customWidth="1"/>
    <col min="32" max="32" width="12.5703125" bestFit="1" customWidth="1"/>
    <col min="33" max="33" width="26.140625" bestFit="1" customWidth="1"/>
    <col min="34" max="34" width="19.28515625" bestFit="1" customWidth="1"/>
    <col min="35" max="35" width="6.7109375" bestFit="1" customWidth="1"/>
    <col min="36" max="36" width="7.42578125" bestFit="1" customWidth="1"/>
    <col min="37" max="37" width="9" bestFit="1" customWidth="1"/>
    <col min="38" max="38" width="10.28515625" bestFit="1" customWidth="1"/>
    <col min="39" max="39" width="7.140625" bestFit="1" customWidth="1"/>
    <col min="40" max="40" width="4.5703125" bestFit="1" customWidth="1"/>
    <col min="41" max="41" width="7.140625" bestFit="1" customWidth="1"/>
    <col min="42" max="42" width="25" bestFit="1" customWidth="1"/>
    <col min="43" max="43" width="8.28515625" bestFit="1" customWidth="1"/>
    <col min="44" max="44" width="17" bestFit="1" customWidth="1"/>
    <col min="45" max="45" width="19.5703125" bestFit="1" customWidth="1"/>
    <col min="46" max="46" width="11.7109375" bestFit="1" customWidth="1"/>
  </cols>
  <sheetData>
    <row r="3" spans="1:2" x14ac:dyDescent="0.2">
      <c r="A3" s="36" t="s">
        <v>349</v>
      </c>
      <c r="B3" t="s">
        <v>359</v>
      </c>
    </row>
    <row r="4" spans="1:2" x14ac:dyDescent="0.2">
      <c r="A4" s="37" t="s">
        <v>355</v>
      </c>
      <c r="B4">
        <v>6</v>
      </c>
    </row>
    <row r="5" spans="1:2" x14ac:dyDescent="0.2">
      <c r="A5" s="97" t="s">
        <v>313</v>
      </c>
      <c r="B5">
        <v>6</v>
      </c>
    </row>
    <row r="6" spans="1:2" x14ac:dyDescent="0.2">
      <c r="A6" s="37" t="s">
        <v>397</v>
      </c>
      <c r="B6">
        <v>1</v>
      </c>
    </row>
    <row r="7" spans="1:2" x14ac:dyDescent="0.2">
      <c r="A7" s="97" t="s">
        <v>313</v>
      </c>
      <c r="B7">
        <v>1</v>
      </c>
    </row>
    <row r="8" spans="1:2" x14ac:dyDescent="0.2">
      <c r="A8" s="37" t="s">
        <v>290</v>
      </c>
      <c r="B8">
        <v>15</v>
      </c>
    </row>
    <row r="9" spans="1:2" x14ac:dyDescent="0.2">
      <c r="A9" s="97">
        <v>35</v>
      </c>
      <c r="B9">
        <v>2</v>
      </c>
    </row>
    <row r="10" spans="1:2" x14ac:dyDescent="0.2">
      <c r="A10" s="97">
        <v>40</v>
      </c>
      <c r="B10">
        <v>2</v>
      </c>
    </row>
    <row r="11" spans="1:2" x14ac:dyDescent="0.2">
      <c r="A11" s="97" t="s">
        <v>313</v>
      </c>
      <c r="B11">
        <v>11</v>
      </c>
    </row>
    <row r="12" spans="1:2" x14ac:dyDescent="0.2">
      <c r="A12" s="37" t="s">
        <v>11</v>
      </c>
      <c r="B12">
        <v>12</v>
      </c>
    </row>
    <row r="13" spans="1:2" x14ac:dyDescent="0.2">
      <c r="A13" s="97">
        <v>140</v>
      </c>
      <c r="B13">
        <v>3</v>
      </c>
    </row>
    <row r="14" spans="1:2" x14ac:dyDescent="0.2">
      <c r="A14" s="97" t="s">
        <v>313</v>
      </c>
      <c r="B14">
        <v>9</v>
      </c>
    </row>
    <row r="15" spans="1:2" x14ac:dyDescent="0.2">
      <c r="A15" s="37" t="s">
        <v>405</v>
      </c>
      <c r="B15">
        <v>3</v>
      </c>
    </row>
    <row r="16" spans="1:2" x14ac:dyDescent="0.2">
      <c r="A16" s="97" t="s">
        <v>313</v>
      </c>
      <c r="B16">
        <v>3</v>
      </c>
    </row>
    <row r="17" spans="1:2" x14ac:dyDescent="0.2">
      <c r="A17" s="37" t="s">
        <v>425</v>
      </c>
      <c r="B17">
        <v>4</v>
      </c>
    </row>
    <row r="18" spans="1:2" x14ac:dyDescent="0.2">
      <c r="A18" s="97">
        <v>80</v>
      </c>
      <c r="B18">
        <v>3</v>
      </c>
    </row>
    <row r="19" spans="1:2" x14ac:dyDescent="0.2">
      <c r="A19" s="97" t="s">
        <v>313</v>
      </c>
      <c r="B19">
        <v>1</v>
      </c>
    </row>
    <row r="20" spans="1:2" x14ac:dyDescent="0.2">
      <c r="A20" s="37" t="s">
        <v>415</v>
      </c>
      <c r="B20">
        <v>2</v>
      </c>
    </row>
    <row r="21" spans="1:2" x14ac:dyDescent="0.2">
      <c r="A21" s="97" t="s">
        <v>313</v>
      </c>
      <c r="B21">
        <v>2</v>
      </c>
    </row>
    <row r="22" spans="1:2" x14ac:dyDescent="0.2">
      <c r="A22" s="37" t="s">
        <v>423</v>
      </c>
      <c r="B22">
        <v>3</v>
      </c>
    </row>
    <row r="23" spans="1:2" x14ac:dyDescent="0.2">
      <c r="A23" s="97">
        <v>130</v>
      </c>
      <c r="B23">
        <v>1</v>
      </c>
    </row>
    <row r="24" spans="1:2" x14ac:dyDescent="0.2">
      <c r="A24" s="97" t="s">
        <v>313</v>
      </c>
      <c r="B24">
        <v>2</v>
      </c>
    </row>
    <row r="25" spans="1:2" x14ac:dyDescent="0.2">
      <c r="A25" s="37" t="s">
        <v>402</v>
      </c>
      <c r="B25">
        <v>1</v>
      </c>
    </row>
    <row r="26" spans="1:2" x14ac:dyDescent="0.2">
      <c r="A26" s="97" t="s">
        <v>313</v>
      </c>
      <c r="B26">
        <v>1</v>
      </c>
    </row>
    <row r="27" spans="1:2" x14ac:dyDescent="0.2">
      <c r="A27" s="37" t="s">
        <v>6</v>
      </c>
      <c r="B27">
        <v>40</v>
      </c>
    </row>
    <row r="28" spans="1:2" x14ac:dyDescent="0.2">
      <c r="A28" s="97">
        <v>50</v>
      </c>
      <c r="B28">
        <v>1</v>
      </c>
    </row>
    <row r="29" spans="1:2" x14ac:dyDescent="0.2">
      <c r="A29" s="97">
        <v>75</v>
      </c>
      <c r="B29">
        <v>1</v>
      </c>
    </row>
    <row r="30" spans="1:2" x14ac:dyDescent="0.2">
      <c r="A30" s="97">
        <v>80</v>
      </c>
      <c r="B30">
        <v>4</v>
      </c>
    </row>
    <row r="31" spans="1:2" x14ac:dyDescent="0.2">
      <c r="A31" s="97">
        <v>90</v>
      </c>
      <c r="B31">
        <v>1</v>
      </c>
    </row>
    <row r="32" spans="1:2" x14ac:dyDescent="0.2">
      <c r="A32" s="97">
        <v>100</v>
      </c>
      <c r="B32">
        <v>1</v>
      </c>
    </row>
    <row r="33" spans="1:2" x14ac:dyDescent="0.2">
      <c r="A33" s="97">
        <v>110</v>
      </c>
      <c r="B33">
        <v>1</v>
      </c>
    </row>
    <row r="34" spans="1:2" x14ac:dyDescent="0.2">
      <c r="A34" s="97">
        <v>115</v>
      </c>
      <c r="B34">
        <v>2</v>
      </c>
    </row>
    <row r="35" spans="1:2" x14ac:dyDescent="0.2">
      <c r="A35" s="97" t="s">
        <v>313</v>
      </c>
      <c r="B35">
        <v>29</v>
      </c>
    </row>
    <row r="36" spans="1:2" x14ac:dyDescent="0.2">
      <c r="A36" s="37" t="s">
        <v>400</v>
      </c>
      <c r="B36">
        <v>1</v>
      </c>
    </row>
    <row r="37" spans="1:2" x14ac:dyDescent="0.2">
      <c r="A37" s="97" t="s">
        <v>313</v>
      </c>
      <c r="B37">
        <v>1</v>
      </c>
    </row>
    <row r="38" spans="1:2" x14ac:dyDescent="0.2">
      <c r="A38" s="37" t="s">
        <v>404</v>
      </c>
      <c r="B38">
        <v>3</v>
      </c>
    </row>
    <row r="39" spans="1:2" x14ac:dyDescent="0.2">
      <c r="A39" s="97" t="s">
        <v>313</v>
      </c>
      <c r="B39">
        <v>3</v>
      </c>
    </row>
    <row r="40" spans="1:2" x14ac:dyDescent="0.2">
      <c r="A40" s="37" t="s">
        <v>422</v>
      </c>
      <c r="B40">
        <v>2</v>
      </c>
    </row>
    <row r="41" spans="1:2" x14ac:dyDescent="0.2">
      <c r="A41" s="97" t="s">
        <v>313</v>
      </c>
      <c r="B41">
        <v>2</v>
      </c>
    </row>
    <row r="42" spans="1:2" x14ac:dyDescent="0.2">
      <c r="A42" s="37" t="s">
        <v>441</v>
      </c>
      <c r="B42">
        <v>4</v>
      </c>
    </row>
    <row r="43" spans="1:2" x14ac:dyDescent="0.2">
      <c r="A43" s="97">
        <v>100</v>
      </c>
      <c r="B43">
        <v>3</v>
      </c>
    </row>
    <row r="44" spans="1:2" x14ac:dyDescent="0.2">
      <c r="A44" s="97" t="s">
        <v>313</v>
      </c>
      <c r="B44">
        <v>1</v>
      </c>
    </row>
    <row r="45" spans="1:2" x14ac:dyDescent="0.2">
      <c r="A45" s="37" t="s">
        <v>407</v>
      </c>
      <c r="B45">
        <v>1</v>
      </c>
    </row>
    <row r="46" spans="1:2" x14ac:dyDescent="0.2">
      <c r="A46" s="97" t="s">
        <v>313</v>
      </c>
      <c r="B46">
        <v>1</v>
      </c>
    </row>
    <row r="47" spans="1:2" x14ac:dyDescent="0.2">
      <c r="A47" s="37" t="s">
        <v>419</v>
      </c>
      <c r="B47">
        <v>1</v>
      </c>
    </row>
    <row r="48" spans="1:2" x14ac:dyDescent="0.2">
      <c r="A48" s="97" t="s">
        <v>313</v>
      </c>
      <c r="B48">
        <v>1</v>
      </c>
    </row>
    <row r="49" spans="1:2" x14ac:dyDescent="0.2">
      <c r="A49" s="37" t="s">
        <v>487</v>
      </c>
      <c r="B49">
        <v>2</v>
      </c>
    </row>
    <row r="50" spans="1:2" x14ac:dyDescent="0.2">
      <c r="A50" s="97">
        <v>100</v>
      </c>
      <c r="B50">
        <v>2</v>
      </c>
    </row>
    <row r="51" spans="1:2" x14ac:dyDescent="0.2">
      <c r="A51" s="37" t="s">
        <v>9</v>
      </c>
      <c r="B51">
        <v>15</v>
      </c>
    </row>
    <row r="52" spans="1:2" x14ac:dyDescent="0.2">
      <c r="A52" s="97">
        <v>75</v>
      </c>
      <c r="B52">
        <v>2</v>
      </c>
    </row>
    <row r="53" spans="1:2" x14ac:dyDescent="0.2">
      <c r="A53" s="97">
        <v>80</v>
      </c>
      <c r="B53">
        <v>2</v>
      </c>
    </row>
    <row r="54" spans="1:2" x14ac:dyDescent="0.2">
      <c r="A54" s="97">
        <v>90</v>
      </c>
      <c r="B54">
        <v>1</v>
      </c>
    </row>
    <row r="55" spans="1:2" x14ac:dyDescent="0.2">
      <c r="A55" s="97">
        <v>110</v>
      </c>
      <c r="B55">
        <v>1</v>
      </c>
    </row>
    <row r="56" spans="1:2" x14ac:dyDescent="0.2">
      <c r="A56" s="97">
        <v>115</v>
      </c>
      <c r="B56">
        <v>1</v>
      </c>
    </row>
    <row r="57" spans="1:2" x14ac:dyDescent="0.2">
      <c r="A57" s="97" t="s">
        <v>313</v>
      </c>
      <c r="B57">
        <v>8</v>
      </c>
    </row>
    <row r="58" spans="1:2" x14ac:dyDescent="0.2">
      <c r="A58" s="37" t="s">
        <v>409</v>
      </c>
      <c r="B58">
        <v>4</v>
      </c>
    </row>
    <row r="59" spans="1:2" x14ac:dyDescent="0.2">
      <c r="A59" s="97">
        <v>50</v>
      </c>
      <c r="B59">
        <v>2</v>
      </c>
    </row>
    <row r="60" spans="1:2" x14ac:dyDescent="0.2">
      <c r="A60" s="97" t="s">
        <v>313</v>
      </c>
      <c r="B60">
        <v>2</v>
      </c>
    </row>
    <row r="61" spans="1:2" x14ac:dyDescent="0.2">
      <c r="A61" s="37" t="s">
        <v>78</v>
      </c>
      <c r="B61">
        <v>2</v>
      </c>
    </row>
    <row r="62" spans="1:2" x14ac:dyDescent="0.2">
      <c r="A62" s="97" t="s">
        <v>78</v>
      </c>
      <c r="B62">
        <v>1</v>
      </c>
    </row>
    <row r="63" spans="1:2" x14ac:dyDescent="0.2">
      <c r="A63" s="97" t="s">
        <v>313</v>
      </c>
      <c r="B63">
        <v>1</v>
      </c>
    </row>
    <row r="64" spans="1:2" x14ac:dyDescent="0.2">
      <c r="A64" s="37" t="s">
        <v>406</v>
      </c>
      <c r="B64">
        <v>1</v>
      </c>
    </row>
    <row r="65" spans="1:2" x14ac:dyDescent="0.2">
      <c r="A65" s="97" t="s">
        <v>313</v>
      </c>
      <c r="B65">
        <v>1</v>
      </c>
    </row>
    <row r="66" spans="1:2" x14ac:dyDescent="0.2">
      <c r="A66" s="37" t="s">
        <v>424</v>
      </c>
      <c r="B66">
        <v>1</v>
      </c>
    </row>
    <row r="67" spans="1:2" x14ac:dyDescent="0.2">
      <c r="A67" s="97" t="s">
        <v>313</v>
      </c>
      <c r="B67">
        <v>1</v>
      </c>
    </row>
    <row r="68" spans="1:2" x14ac:dyDescent="0.2">
      <c r="A68" s="37" t="s">
        <v>26</v>
      </c>
      <c r="B68">
        <v>9</v>
      </c>
    </row>
    <row r="69" spans="1:2" x14ac:dyDescent="0.2">
      <c r="A69" s="97">
        <v>55</v>
      </c>
      <c r="B69">
        <v>2</v>
      </c>
    </row>
    <row r="70" spans="1:2" x14ac:dyDescent="0.2">
      <c r="A70" s="97">
        <v>60</v>
      </c>
      <c r="B70">
        <v>1</v>
      </c>
    </row>
    <row r="71" spans="1:2" x14ac:dyDescent="0.2">
      <c r="A71" s="97" t="s">
        <v>313</v>
      </c>
      <c r="B71">
        <v>6</v>
      </c>
    </row>
    <row r="72" spans="1:2" x14ac:dyDescent="0.2">
      <c r="A72" s="37" t="s">
        <v>421</v>
      </c>
      <c r="B72">
        <v>1</v>
      </c>
    </row>
    <row r="73" spans="1:2" x14ac:dyDescent="0.2">
      <c r="A73" s="97" t="s">
        <v>313</v>
      </c>
      <c r="B73">
        <v>1</v>
      </c>
    </row>
    <row r="74" spans="1:2" x14ac:dyDescent="0.2">
      <c r="A74" s="37" t="s">
        <v>401</v>
      </c>
      <c r="B74">
        <v>6</v>
      </c>
    </row>
    <row r="75" spans="1:2" x14ac:dyDescent="0.2">
      <c r="A75" s="97">
        <v>45</v>
      </c>
      <c r="B75">
        <v>1</v>
      </c>
    </row>
    <row r="76" spans="1:2" x14ac:dyDescent="0.2">
      <c r="A76" s="97">
        <v>50</v>
      </c>
      <c r="B76">
        <v>2</v>
      </c>
    </row>
    <row r="77" spans="1:2" x14ac:dyDescent="0.2">
      <c r="A77" s="97">
        <v>56</v>
      </c>
      <c r="B77">
        <v>1</v>
      </c>
    </row>
    <row r="78" spans="1:2" x14ac:dyDescent="0.2">
      <c r="A78" s="97">
        <v>75</v>
      </c>
      <c r="B78">
        <v>1</v>
      </c>
    </row>
    <row r="79" spans="1:2" x14ac:dyDescent="0.2">
      <c r="A79" s="97" t="s">
        <v>313</v>
      </c>
      <c r="B79">
        <v>1</v>
      </c>
    </row>
    <row r="80" spans="1:2" x14ac:dyDescent="0.2">
      <c r="A80" s="37" t="s">
        <v>398</v>
      </c>
      <c r="B80">
        <v>3</v>
      </c>
    </row>
    <row r="81" spans="1:2" x14ac:dyDescent="0.2">
      <c r="A81" s="97">
        <v>90</v>
      </c>
      <c r="B81">
        <v>3</v>
      </c>
    </row>
    <row r="82" spans="1:2" x14ac:dyDescent="0.2">
      <c r="A82" s="37" t="s">
        <v>399</v>
      </c>
      <c r="B82">
        <v>2</v>
      </c>
    </row>
    <row r="83" spans="1:2" x14ac:dyDescent="0.2">
      <c r="A83" s="97" t="s">
        <v>313</v>
      </c>
      <c r="B83">
        <v>2</v>
      </c>
    </row>
    <row r="84" spans="1:2" x14ac:dyDescent="0.2">
      <c r="A84" s="37" t="s">
        <v>416</v>
      </c>
      <c r="B84">
        <v>1</v>
      </c>
    </row>
    <row r="85" spans="1:2" x14ac:dyDescent="0.2">
      <c r="A85" s="97" t="s">
        <v>313</v>
      </c>
      <c r="B85">
        <v>1</v>
      </c>
    </row>
    <row r="86" spans="1:2" x14ac:dyDescent="0.2">
      <c r="A86" s="37" t="s">
        <v>403</v>
      </c>
      <c r="B86">
        <v>17</v>
      </c>
    </row>
    <row r="87" spans="1:2" x14ac:dyDescent="0.2">
      <c r="A87" s="97">
        <v>60</v>
      </c>
      <c r="B87">
        <v>1</v>
      </c>
    </row>
    <row r="88" spans="1:2" x14ac:dyDescent="0.2">
      <c r="A88" s="97">
        <v>80</v>
      </c>
      <c r="B88">
        <v>3</v>
      </c>
    </row>
    <row r="89" spans="1:2" x14ac:dyDescent="0.2">
      <c r="A89" s="97">
        <v>115</v>
      </c>
      <c r="B89">
        <v>1</v>
      </c>
    </row>
    <row r="90" spans="1:2" x14ac:dyDescent="0.2">
      <c r="A90" s="97">
        <v>120</v>
      </c>
      <c r="B90">
        <v>1</v>
      </c>
    </row>
    <row r="91" spans="1:2" x14ac:dyDescent="0.2">
      <c r="A91" s="97" t="s">
        <v>313</v>
      </c>
      <c r="B91">
        <v>11</v>
      </c>
    </row>
    <row r="92" spans="1:2" x14ac:dyDescent="0.2">
      <c r="A92" s="37" t="s">
        <v>420</v>
      </c>
      <c r="B92">
        <v>2</v>
      </c>
    </row>
    <row r="93" spans="1:2" x14ac:dyDescent="0.2">
      <c r="A93" s="97" t="s">
        <v>313</v>
      </c>
      <c r="B93">
        <v>2</v>
      </c>
    </row>
    <row r="94" spans="1:2" x14ac:dyDescent="0.2">
      <c r="A94" s="37" t="s">
        <v>412</v>
      </c>
      <c r="B94">
        <v>2</v>
      </c>
    </row>
    <row r="95" spans="1:2" x14ac:dyDescent="0.2">
      <c r="A95" s="97" t="s">
        <v>313</v>
      </c>
      <c r="B95">
        <v>2</v>
      </c>
    </row>
    <row r="96" spans="1:2" x14ac:dyDescent="0.2">
      <c r="A96" s="37" t="s">
        <v>413</v>
      </c>
      <c r="B96">
        <v>2</v>
      </c>
    </row>
    <row r="97" spans="1:2" x14ac:dyDescent="0.2">
      <c r="A97" s="97" t="s">
        <v>313</v>
      </c>
      <c r="B97">
        <v>2</v>
      </c>
    </row>
    <row r="98" spans="1:2" x14ac:dyDescent="0.2">
      <c r="A98" s="37" t="s">
        <v>417</v>
      </c>
      <c r="B98">
        <v>1</v>
      </c>
    </row>
    <row r="99" spans="1:2" x14ac:dyDescent="0.2">
      <c r="A99" s="97" t="s">
        <v>313</v>
      </c>
      <c r="B99">
        <v>1</v>
      </c>
    </row>
    <row r="100" spans="1:2" x14ac:dyDescent="0.2">
      <c r="A100" s="37" t="s">
        <v>408</v>
      </c>
      <c r="B100">
        <v>1</v>
      </c>
    </row>
    <row r="101" spans="1:2" x14ac:dyDescent="0.2">
      <c r="A101" s="97" t="s">
        <v>313</v>
      </c>
      <c r="B101">
        <v>1</v>
      </c>
    </row>
    <row r="102" spans="1:2" x14ac:dyDescent="0.2">
      <c r="A102" s="37" t="s">
        <v>414</v>
      </c>
      <c r="B102">
        <v>3</v>
      </c>
    </row>
    <row r="103" spans="1:2" x14ac:dyDescent="0.2">
      <c r="A103" s="97" t="s">
        <v>313</v>
      </c>
      <c r="B103">
        <v>3</v>
      </c>
    </row>
    <row r="104" spans="1:2" x14ac:dyDescent="0.2">
      <c r="A104" s="37" t="s">
        <v>21</v>
      </c>
      <c r="B104">
        <v>1</v>
      </c>
    </row>
    <row r="105" spans="1:2" x14ac:dyDescent="0.2">
      <c r="A105" s="97" t="s">
        <v>313</v>
      </c>
      <c r="B105">
        <v>1</v>
      </c>
    </row>
    <row r="106" spans="1:2" x14ac:dyDescent="0.2">
      <c r="A106" s="37" t="s">
        <v>411</v>
      </c>
      <c r="B106">
        <v>3</v>
      </c>
    </row>
    <row r="107" spans="1:2" x14ac:dyDescent="0.2">
      <c r="A107" s="97" t="s">
        <v>313</v>
      </c>
      <c r="B107">
        <v>3</v>
      </c>
    </row>
    <row r="108" spans="1:2" x14ac:dyDescent="0.2">
      <c r="A108" s="37" t="s">
        <v>288</v>
      </c>
      <c r="B108">
        <v>1</v>
      </c>
    </row>
    <row r="109" spans="1:2" x14ac:dyDescent="0.2">
      <c r="A109" s="97" t="s">
        <v>313</v>
      </c>
      <c r="B109">
        <v>1</v>
      </c>
    </row>
    <row r="110" spans="1:2" x14ac:dyDescent="0.2">
      <c r="A110" s="37" t="s">
        <v>410</v>
      </c>
      <c r="B110">
        <v>2</v>
      </c>
    </row>
    <row r="111" spans="1:2" x14ac:dyDescent="0.2">
      <c r="A111" s="97">
        <v>200</v>
      </c>
      <c r="B111">
        <v>1</v>
      </c>
    </row>
    <row r="112" spans="1:2" x14ac:dyDescent="0.2">
      <c r="A112" s="97" t="s">
        <v>313</v>
      </c>
      <c r="B112">
        <v>1</v>
      </c>
    </row>
    <row r="113" spans="1:2" x14ac:dyDescent="0.2">
      <c r="A113" s="37" t="s">
        <v>313</v>
      </c>
      <c r="B113">
        <v>23</v>
      </c>
    </row>
    <row r="114" spans="1:2" x14ac:dyDescent="0.2">
      <c r="A114" s="97">
        <v>55</v>
      </c>
      <c r="B114">
        <v>1</v>
      </c>
    </row>
    <row r="115" spans="1:2" x14ac:dyDescent="0.2">
      <c r="A115" s="97">
        <v>80</v>
      </c>
      <c r="B115">
        <v>2</v>
      </c>
    </row>
    <row r="116" spans="1:2" x14ac:dyDescent="0.2">
      <c r="A116" s="97">
        <v>82</v>
      </c>
      <c r="B116">
        <v>1</v>
      </c>
    </row>
    <row r="117" spans="1:2" x14ac:dyDescent="0.2">
      <c r="A117" s="97">
        <v>90</v>
      </c>
      <c r="B117">
        <v>1</v>
      </c>
    </row>
    <row r="118" spans="1:2" x14ac:dyDescent="0.2">
      <c r="A118" s="97">
        <v>100</v>
      </c>
      <c r="B118">
        <v>5</v>
      </c>
    </row>
    <row r="119" spans="1:2" x14ac:dyDescent="0.2">
      <c r="A119" s="97">
        <v>115</v>
      </c>
      <c r="B119">
        <v>1</v>
      </c>
    </row>
    <row r="120" spans="1:2" x14ac:dyDescent="0.2">
      <c r="A120" s="97">
        <v>120</v>
      </c>
      <c r="B120">
        <v>5</v>
      </c>
    </row>
    <row r="121" spans="1:2" x14ac:dyDescent="0.2">
      <c r="A121" s="97">
        <v>135</v>
      </c>
      <c r="B121">
        <v>1</v>
      </c>
    </row>
    <row r="122" spans="1:2" x14ac:dyDescent="0.2">
      <c r="A122" s="97" t="s">
        <v>684</v>
      </c>
      <c r="B122">
        <v>2</v>
      </c>
    </row>
    <row r="123" spans="1:2" x14ac:dyDescent="0.2">
      <c r="A123" s="97" t="s">
        <v>78</v>
      </c>
      <c r="B123">
        <v>1</v>
      </c>
    </row>
    <row r="124" spans="1:2" x14ac:dyDescent="0.2">
      <c r="A124" s="97" t="s">
        <v>313</v>
      </c>
      <c r="B124">
        <v>3</v>
      </c>
    </row>
    <row r="125" spans="1:2" x14ac:dyDescent="0.2">
      <c r="A125" s="37" t="s">
        <v>531</v>
      </c>
      <c r="B125">
        <v>2</v>
      </c>
    </row>
    <row r="126" spans="1:2" x14ac:dyDescent="0.2">
      <c r="A126" s="97" t="s">
        <v>313</v>
      </c>
      <c r="B126">
        <v>2</v>
      </c>
    </row>
    <row r="127" spans="1:2" x14ac:dyDescent="0.2">
      <c r="A127" s="37" t="s">
        <v>577</v>
      </c>
      <c r="B127">
        <v>1</v>
      </c>
    </row>
    <row r="128" spans="1:2" x14ac:dyDescent="0.2">
      <c r="A128" s="97">
        <v>110</v>
      </c>
      <c r="B128">
        <v>1</v>
      </c>
    </row>
    <row r="129" spans="1:2" x14ac:dyDescent="0.2">
      <c r="A129" s="37" t="s">
        <v>586</v>
      </c>
      <c r="B129">
        <v>1</v>
      </c>
    </row>
    <row r="130" spans="1:2" x14ac:dyDescent="0.2">
      <c r="A130" s="97">
        <v>75</v>
      </c>
      <c r="B130">
        <v>1</v>
      </c>
    </row>
    <row r="131" spans="1:2" x14ac:dyDescent="0.2">
      <c r="A131" s="37" t="s">
        <v>610</v>
      </c>
      <c r="B131">
        <v>1</v>
      </c>
    </row>
    <row r="132" spans="1:2" x14ac:dyDescent="0.2">
      <c r="A132" s="97">
        <v>100</v>
      </c>
      <c r="B132">
        <v>1</v>
      </c>
    </row>
    <row r="133" spans="1:2" x14ac:dyDescent="0.2">
      <c r="A133" s="37" t="s">
        <v>312</v>
      </c>
      <c r="B133">
        <v>209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B112"/>
  <sheetViews>
    <sheetView workbookViewId="0">
      <selection activeCell="A27" sqref="A27"/>
    </sheetView>
  </sheetViews>
  <sheetFormatPr defaultRowHeight="12.75" x14ac:dyDescent="0.2"/>
  <cols>
    <col min="1" max="1" width="23.140625" bestFit="1" customWidth="1"/>
    <col min="2" max="2" width="15.42578125" bestFit="1" customWidth="1"/>
  </cols>
  <sheetData>
    <row r="3" spans="1:2" x14ac:dyDescent="0.2">
      <c r="A3" s="36" t="s">
        <v>349</v>
      </c>
      <c r="B3" t="s">
        <v>427</v>
      </c>
    </row>
    <row r="4" spans="1:2" x14ac:dyDescent="0.2">
      <c r="A4" s="37" t="s">
        <v>90</v>
      </c>
      <c r="B4">
        <v>1</v>
      </c>
    </row>
    <row r="5" spans="1:2" x14ac:dyDescent="0.2">
      <c r="A5" s="37" t="s">
        <v>290</v>
      </c>
      <c r="B5">
        <v>1</v>
      </c>
    </row>
    <row r="6" spans="1:2" x14ac:dyDescent="0.2">
      <c r="A6" s="37" t="s">
        <v>384</v>
      </c>
      <c r="B6">
        <v>2</v>
      </c>
    </row>
    <row r="7" spans="1:2" x14ac:dyDescent="0.2">
      <c r="A7" s="37" t="s">
        <v>149</v>
      </c>
      <c r="B7">
        <v>1</v>
      </c>
    </row>
    <row r="8" spans="1:2" x14ac:dyDescent="0.2">
      <c r="A8" s="37" t="s">
        <v>467</v>
      </c>
      <c r="B8">
        <v>1</v>
      </c>
    </row>
    <row r="9" spans="1:2" x14ac:dyDescent="0.2">
      <c r="A9" s="37" t="s">
        <v>11</v>
      </c>
      <c r="B9">
        <v>3</v>
      </c>
    </row>
    <row r="10" spans="1:2" x14ac:dyDescent="0.2">
      <c r="A10" s="37" t="s">
        <v>6</v>
      </c>
      <c r="B10">
        <v>3</v>
      </c>
    </row>
    <row r="11" spans="1:2" x14ac:dyDescent="0.2">
      <c r="A11" s="37" t="s">
        <v>9</v>
      </c>
      <c r="B11">
        <v>1</v>
      </c>
    </row>
    <row r="12" spans="1:2" x14ac:dyDescent="0.2">
      <c r="A12" s="37" t="s">
        <v>483</v>
      </c>
      <c r="B12">
        <v>1</v>
      </c>
    </row>
    <row r="13" spans="1:2" x14ac:dyDescent="0.2">
      <c r="A13" s="37" t="s">
        <v>175</v>
      </c>
      <c r="B13">
        <v>1</v>
      </c>
    </row>
    <row r="14" spans="1:2" x14ac:dyDescent="0.2">
      <c r="A14" s="37" t="s">
        <v>314</v>
      </c>
      <c r="B14">
        <v>1</v>
      </c>
    </row>
    <row r="15" spans="1:2" x14ac:dyDescent="0.2">
      <c r="A15" s="37" t="s">
        <v>41</v>
      </c>
      <c r="B15">
        <v>3</v>
      </c>
    </row>
    <row r="16" spans="1:2" x14ac:dyDescent="0.2">
      <c r="A16" s="37" t="s">
        <v>292</v>
      </c>
      <c r="B16">
        <v>1</v>
      </c>
    </row>
    <row r="17" spans="1:2" x14ac:dyDescent="0.2">
      <c r="A17" s="37" t="s">
        <v>178</v>
      </c>
      <c r="B17">
        <v>1</v>
      </c>
    </row>
    <row r="18" spans="1:2" x14ac:dyDescent="0.2">
      <c r="A18" s="37" t="s">
        <v>46</v>
      </c>
      <c r="B18">
        <v>1</v>
      </c>
    </row>
    <row r="19" spans="1:2" x14ac:dyDescent="0.2">
      <c r="A19" s="37" t="s">
        <v>141</v>
      </c>
      <c r="B19">
        <v>3</v>
      </c>
    </row>
    <row r="20" spans="1:2" x14ac:dyDescent="0.2">
      <c r="A20" s="37" t="s">
        <v>40</v>
      </c>
      <c r="B20">
        <v>4</v>
      </c>
    </row>
    <row r="21" spans="1:2" x14ac:dyDescent="0.2">
      <c r="A21" s="37" t="s">
        <v>133</v>
      </c>
      <c r="B21">
        <v>1</v>
      </c>
    </row>
    <row r="22" spans="1:2" x14ac:dyDescent="0.2">
      <c r="A22" s="37" t="s">
        <v>49</v>
      </c>
      <c r="B22">
        <v>1</v>
      </c>
    </row>
    <row r="23" spans="1:2" x14ac:dyDescent="0.2">
      <c r="A23" s="37" t="s">
        <v>330</v>
      </c>
      <c r="B23">
        <v>2</v>
      </c>
    </row>
    <row r="24" spans="1:2" x14ac:dyDescent="0.2">
      <c r="A24" s="37" t="s">
        <v>245</v>
      </c>
      <c r="B24">
        <v>1</v>
      </c>
    </row>
    <row r="25" spans="1:2" x14ac:dyDescent="0.2">
      <c r="A25" s="37" t="s">
        <v>199</v>
      </c>
      <c r="B25">
        <v>1</v>
      </c>
    </row>
    <row r="26" spans="1:2" x14ac:dyDescent="0.2">
      <c r="A26" s="37" t="s">
        <v>494</v>
      </c>
      <c r="B26">
        <v>1</v>
      </c>
    </row>
    <row r="27" spans="1:2" x14ac:dyDescent="0.2">
      <c r="A27" s="37" t="s">
        <v>43</v>
      </c>
      <c r="B27">
        <v>2</v>
      </c>
    </row>
    <row r="28" spans="1:2" x14ac:dyDescent="0.2">
      <c r="A28" s="37" t="s">
        <v>95</v>
      </c>
      <c r="B28">
        <v>1</v>
      </c>
    </row>
    <row r="29" spans="1:2" x14ac:dyDescent="0.2">
      <c r="A29" s="37" t="s">
        <v>12</v>
      </c>
      <c r="B29">
        <v>1</v>
      </c>
    </row>
    <row r="30" spans="1:2" x14ac:dyDescent="0.2">
      <c r="A30" s="37" t="s">
        <v>392</v>
      </c>
      <c r="B30">
        <v>1</v>
      </c>
    </row>
    <row r="31" spans="1:2" x14ac:dyDescent="0.2">
      <c r="A31" s="37" t="s">
        <v>180</v>
      </c>
      <c r="B31">
        <v>1</v>
      </c>
    </row>
    <row r="32" spans="1:2" x14ac:dyDescent="0.2">
      <c r="A32" s="37" t="s">
        <v>321</v>
      </c>
      <c r="B32">
        <v>1</v>
      </c>
    </row>
    <row r="33" spans="1:2" x14ac:dyDescent="0.2">
      <c r="A33" s="37" t="s">
        <v>61</v>
      </c>
      <c r="B33">
        <v>1</v>
      </c>
    </row>
    <row r="34" spans="1:2" x14ac:dyDescent="0.2">
      <c r="A34" s="37" t="s">
        <v>236</v>
      </c>
      <c r="B34">
        <v>1</v>
      </c>
    </row>
    <row r="35" spans="1:2" x14ac:dyDescent="0.2">
      <c r="A35" s="37" t="s">
        <v>25</v>
      </c>
      <c r="B35">
        <v>1</v>
      </c>
    </row>
    <row r="36" spans="1:2" x14ac:dyDescent="0.2">
      <c r="A36" s="37" t="s">
        <v>244</v>
      </c>
      <c r="B36">
        <v>1</v>
      </c>
    </row>
    <row r="37" spans="1:2" x14ac:dyDescent="0.2">
      <c r="A37" s="37" t="s">
        <v>474</v>
      </c>
      <c r="B37">
        <v>1</v>
      </c>
    </row>
    <row r="38" spans="1:2" x14ac:dyDescent="0.2">
      <c r="A38" s="37" t="s">
        <v>225</v>
      </c>
      <c r="B38">
        <v>1</v>
      </c>
    </row>
    <row r="39" spans="1:2" x14ac:dyDescent="0.2">
      <c r="A39" s="37" t="s">
        <v>36</v>
      </c>
      <c r="B39">
        <v>1</v>
      </c>
    </row>
    <row r="40" spans="1:2" x14ac:dyDescent="0.2">
      <c r="A40" s="37" t="s">
        <v>134</v>
      </c>
      <c r="B40">
        <v>1</v>
      </c>
    </row>
    <row r="41" spans="1:2" x14ac:dyDescent="0.2">
      <c r="A41" s="37" t="s">
        <v>434</v>
      </c>
      <c r="B41">
        <v>1</v>
      </c>
    </row>
    <row r="42" spans="1:2" x14ac:dyDescent="0.2">
      <c r="A42" s="37" t="s">
        <v>388</v>
      </c>
      <c r="B42">
        <v>3</v>
      </c>
    </row>
    <row r="43" spans="1:2" x14ac:dyDescent="0.2">
      <c r="A43" s="37" t="s">
        <v>145</v>
      </c>
      <c r="B43">
        <v>1</v>
      </c>
    </row>
    <row r="44" spans="1:2" x14ac:dyDescent="0.2">
      <c r="A44" s="37" t="s">
        <v>8</v>
      </c>
      <c r="B44">
        <v>2</v>
      </c>
    </row>
    <row r="45" spans="1:2" x14ac:dyDescent="0.2">
      <c r="A45" s="37" t="s">
        <v>426</v>
      </c>
      <c r="B45">
        <v>1</v>
      </c>
    </row>
    <row r="46" spans="1:2" x14ac:dyDescent="0.2">
      <c r="A46" s="37" t="s">
        <v>137</v>
      </c>
      <c r="B46">
        <v>1</v>
      </c>
    </row>
    <row r="47" spans="1:2" x14ac:dyDescent="0.2">
      <c r="A47" s="37" t="s">
        <v>138</v>
      </c>
      <c r="B47">
        <v>1</v>
      </c>
    </row>
    <row r="48" spans="1:2" x14ac:dyDescent="0.2">
      <c r="A48" s="37" t="s">
        <v>136</v>
      </c>
      <c r="B48">
        <v>1</v>
      </c>
    </row>
    <row r="49" spans="1:2" x14ac:dyDescent="0.2">
      <c r="A49" s="37" t="s">
        <v>221</v>
      </c>
      <c r="B49">
        <v>1</v>
      </c>
    </row>
    <row r="50" spans="1:2" x14ac:dyDescent="0.2">
      <c r="A50" s="37" t="s">
        <v>47</v>
      </c>
      <c r="B50">
        <v>1</v>
      </c>
    </row>
    <row r="51" spans="1:2" x14ac:dyDescent="0.2">
      <c r="A51" s="37" t="s">
        <v>29</v>
      </c>
      <c r="B51">
        <v>3</v>
      </c>
    </row>
    <row r="52" spans="1:2" x14ac:dyDescent="0.2">
      <c r="A52" s="37" t="s">
        <v>139</v>
      </c>
      <c r="B52">
        <v>1</v>
      </c>
    </row>
    <row r="53" spans="1:2" x14ac:dyDescent="0.2">
      <c r="A53" s="37" t="s">
        <v>300</v>
      </c>
      <c r="B53">
        <v>1</v>
      </c>
    </row>
    <row r="54" spans="1:2" x14ac:dyDescent="0.2">
      <c r="A54" s="37" t="s">
        <v>44</v>
      </c>
      <c r="B54">
        <v>1</v>
      </c>
    </row>
    <row r="55" spans="1:2" x14ac:dyDescent="0.2">
      <c r="A55" s="37" t="s">
        <v>146</v>
      </c>
      <c r="B55">
        <v>1</v>
      </c>
    </row>
    <row r="56" spans="1:2" x14ac:dyDescent="0.2">
      <c r="A56" s="37" t="s">
        <v>26</v>
      </c>
      <c r="B56">
        <v>1</v>
      </c>
    </row>
    <row r="57" spans="1:2" x14ac:dyDescent="0.2">
      <c r="A57" s="37" t="s">
        <v>45</v>
      </c>
      <c r="B57">
        <v>1</v>
      </c>
    </row>
    <row r="58" spans="1:2" x14ac:dyDescent="0.2">
      <c r="A58" s="37" t="s">
        <v>23</v>
      </c>
      <c r="B58">
        <v>1</v>
      </c>
    </row>
    <row r="59" spans="1:2" x14ac:dyDescent="0.2">
      <c r="A59" s="37" t="s">
        <v>142</v>
      </c>
      <c r="B59">
        <v>1</v>
      </c>
    </row>
    <row r="60" spans="1:2" x14ac:dyDescent="0.2">
      <c r="A60" s="37" t="s">
        <v>496</v>
      </c>
      <c r="B60">
        <v>2</v>
      </c>
    </row>
    <row r="61" spans="1:2" x14ac:dyDescent="0.2">
      <c r="A61" s="37" t="s">
        <v>285</v>
      </c>
      <c r="B61">
        <v>1</v>
      </c>
    </row>
    <row r="62" spans="1:2" x14ac:dyDescent="0.2">
      <c r="A62" s="37" t="s">
        <v>365</v>
      </c>
      <c r="B62">
        <v>1</v>
      </c>
    </row>
    <row r="63" spans="1:2" x14ac:dyDescent="0.2">
      <c r="A63" s="37" t="s">
        <v>119</v>
      </c>
      <c r="B63">
        <v>1</v>
      </c>
    </row>
    <row r="64" spans="1:2" x14ac:dyDescent="0.2">
      <c r="A64" s="37" t="s">
        <v>378</v>
      </c>
      <c r="B64">
        <v>1</v>
      </c>
    </row>
    <row r="65" spans="1:2" x14ac:dyDescent="0.2">
      <c r="A65" s="37" t="s">
        <v>173</v>
      </c>
      <c r="B65">
        <v>1</v>
      </c>
    </row>
    <row r="66" spans="1:2" x14ac:dyDescent="0.2">
      <c r="A66" s="37" t="s">
        <v>479</v>
      </c>
      <c r="B66">
        <v>1</v>
      </c>
    </row>
    <row r="67" spans="1:2" x14ac:dyDescent="0.2">
      <c r="A67" s="37" t="s">
        <v>481</v>
      </c>
      <c r="B67">
        <v>1</v>
      </c>
    </row>
    <row r="68" spans="1:2" x14ac:dyDescent="0.2">
      <c r="A68" s="37" t="s">
        <v>296</v>
      </c>
      <c r="B68">
        <v>2</v>
      </c>
    </row>
    <row r="69" spans="1:2" x14ac:dyDescent="0.2">
      <c r="A69" s="37" t="s">
        <v>34</v>
      </c>
      <c r="B69">
        <v>2</v>
      </c>
    </row>
    <row r="70" spans="1:2" x14ac:dyDescent="0.2">
      <c r="A70" s="37" t="s">
        <v>135</v>
      </c>
      <c r="B70">
        <v>2</v>
      </c>
    </row>
    <row r="71" spans="1:2" x14ac:dyDescent="0.2">
      <c r="A71" s="37" t="s">
        <v>22</v>
      </c>
      <c r="B71">
        <v>1</v>
      </c>
    </row>
    <row r="72" spans="1:2" x14ac:dyDescent="0.2">
      <c r="A72" s="37" t="s">
        <v>148</v>
      </c>
      <c r="B72">
        <v>1</v>
      </c>
    </row>
    <row r="73" spans="1:2" x14ac:dyDescent="0.2">
      <c r="A73" s="37" t="s">
        <v>379</v>
      </c>
      <c r="B73">
        <v>1</v>
      </c>
    </row>
    <row r="74" spans="1:2" x14ac:dyDescent="0.2">
      <c r="A74" s="37" t="s">
        <v>39</v>
      </c>
      <c r="B74">
        <v>1</v>
      </c>
    </row>
    <row r="75" spans="1:2" x14ac:dyDescent="0.2">
      <c r="A75" s="37" t="s">
        <v>24</v>
      </c>
      <c r="B75">
        <v>1</v>
      </c>
    </row>
    <row r="76" spans="1:2" x14ac:dyDescent="0.2">
      <c r="A76" s="37" t="s">
        <v>307</v>
      </c>
      <c r="B76">
        <v>1</v>
      </c>
    </row>
    <row r="77" spans="1:2" x14ac:dyDescent="0.2">
      <c r="A77" s="37" t="s">
        <v>308</v>
      </c>
      <c r="B77">
        <v>1</v>
      </c>
    </row>
    <row r="78" spans="1:2" x14ac:dyDescent="0.2">
      <c r="A78" s="37" t="s">
        <v>144</v>
      </c>
      <c r="B78">
        <v>1</v>
      </c>
    </row>
    <row r="79" spans="1:2" x14ac:dyDescent="0.2">
      <c r="A79" s="37" t="s">
        <v>126</v>
      </c>
      <c r="B79">
        <v>1</v>
      </c>
    </row>
    <row r="80" spans="1:2" x14ac:dyDescent="0.2">
      <c r="A80" s="37" t="s">
        <v>200</v>
      </c>
      <c r="B80">
        <v>2</v>
      </c>
    </row>
    <row r="81" spans="1:2" x14ac:dyDescent="0.2">
      <c r="A81" s="37" t="s">
        <v>194</v>
      </c>
      <c r="B81">
        <v>1</v>
      </c>
    </row>
    <row r="82" spans="1:2" x14ac:dyDescent="0.2">
      <c r="A82" s="37" t="s">
        <v>169</v>
      </c>
      <c r="B82">
        <v>1</v>
      </c>
    </row>
    <row r="83" spans="1:2" x14ac:dyDescent="0.2">
      <c r="A83" s="37" t="s">
        <v>291</v>
      </c>
      <c r="B83">
        <v>1</v>
      </c>
    </row>
    <row r="84" spans="1:2" x14ac:dyDescent="0.2">
      <c r="A84" s="37" t="s">
        <v>130</v>
      </c>
      <c r="B84">
        <v>1</v>
      </c>
    </row>
    <row r="85" spans="1:2" x14ac:dyDescent="0.2">
      <c r="A85" s="37" t="s">
        <v>301</v>
      </c>
      <c r="B85">
        <v>1</v>
      </c>
    </row>
    <row r="86" spans="1:2" x14ac:dyDescent="0.2">
      <c r="A86" s="37" t="s">
        <v>458</v>
      </c>
      <c r="B86">
        <v>1</v>
      </c>
    </row>
    <row r="87" spans="1:2" x14ac:dyDescent="0.2">
      <c r="A87" s="37" t="s">
        <v>430</v>
      </c>
      <c r="B87">
        <v>2</v>
      </c>
    </row>
    <row r="88" spans="1:2" x14ac:dyDescent="0.2">
      <c r="A88" s="37" t="s">
        <v>3</v>
      </c>
      <c r="B88">
        <v>3</v>
      </c>
    </row>
    <row r="89" spans="1:2" x14ac:dyDescent="0.2">
      <c r="A89" s="37" t="s">
        <v>21</v>
      </c>
      <c r="B89">
        <v>1</v>
      </c>
    </row>
    <row r="90" spans="1:2" x14ac:dyDescent="0.2">
      <c r="A90" s="37" t="s">
        <v>438</v>
      </c>
      <c r="B90">
        <v>2</v>
      </c>
    </row>
    <row r="91" spans="1:2" x14ac:dyDescent="0.2">
      <c r="A91" s="37" t="s">
        <v>28</v>
      </c>
      <c r="B91">
        <v>1</v>
      </c>
    </row>
    <row r="92" spans="1:2" x14ac:dyDescent="0.2">
      <c r="A92" s="37" t="s">
        <v>15</v>
      </c>
      <c r="B92">
        <v>1</v>
      </c>
    </row>
    <row r="93" spans="1:2" x14ac:dyDescent="0.2">
      <c r="A93" s="37" t="s">
        <v>17</v>
      </c>
      <c r="B93">
        <v>1</v>
      </c>
    </row>
    <row r="94" spans="1:2" x14ac:dyDescent="0.2">
      <c r="A94" s="37" t="s">
        <v>19</v>
      </c>
      <c r="B94">
        <v>1</v>
      </c>
    </row>
    <row r="95" spans="1:2" x14ac:dyDescent="0.2">
      <c r="A95" s="37" t="s">
        <v>32</v>
      </c>
      <c r="B95">
        <v>1</v>
      </c>
    </row>
    <row r="96" spans="1:2" x14ac:dyDescent="0.2">
      <c r="A96" s="37" t="s">
        <v>132</v>
      </c>
      <c r="B96">
        <v>2</v>
      </c>
    </row>
    <row r="97" spans="1:2" x14ac:dyDescent="0.2">
      <c r="A97" s="37" t="s">
        <v>319</v>
      </c>
      <c r="B97">
        <v>1</v>
      </c>
    </row>
    <row r="98" spans="1:2" x14ac:dyDescent="0.2">
      <c r="A98" s="37" t="s">
        <v>305</v>
      </c>
      <c r="B98">
        <v>1</v>
      </c>
    </row>
    <row r="99" spans="1:2" x14ac:dyDescent="0.2">
      <c r="A99" s="37" t="s">
        <v>42</v>
      </c>
      <c r="B99">
        <v>2</v>
      </c>
    </row>
    <row r="100" spans="1:2" x14ac:dyDescent="0.2">
      <c r="A100" s="37" t="s">
        <v>30</v>
      </c>
      <c r="B100">
        <v>1</v>
      </c>
    </row>
    <row r="101" spans="1:2" x14ac:dyDescent="0.2">
      <c r="A101" s="37" t="s">
        <v>27</v>
      </c>
      <c r="B101">
        <v>1</v>
      </c>
    </row>
    <row r="102" spans="1:2" x14ac:dyDescent="0.2">
      <c r="A102" s="37" t="s">
        <v>140</v>
      </c>
      <c r="B102">
        <v>2</v>
      </c>
    </row>
    <row r="103" spans="1:2" x14ac:dyDescent="0.2">
      <c r="A103" s="37" t="s">
        <v>37</v>
      </c>
      <c r="B103">
        <v>1</v>
      </c>
    </row>
    <row r="104" spans="1:2" x14ac:dyDescent="0.2">
      <c r="A104" s="37" t="s">
        <v>288</v>
      </c>
      <c r="B104">
        <v>1</v>
      </c>
    </row>
    <row r="105" spans="1:2" x14ac:dyDescent="0.2">
      <c r="A105" s="37" t="s">
        <v>325</v>
      </c>
      <c r="B105">
        <v>1</v>
      </c>
    </row>
    <row r="106" spans="1:2" x14ac:dyDescent="0.2">
      <c r="A106" s="37" t="s">
        <v>186</v>
      </c>
      <c r="B106">
        <v>1</v>
      </c>
    </row>
    <row r="107" spans="1:2" x14ac:dyDescent="0.2">
      <c r="A107" s="37" t="s">
        <v>20</v>
      </c>
      <c r="B107">
        <v>1</v>
      </c>
    </row>
    <row r="108" spans="1:2" x14ac:dyDescent="0.2">
      <c r="A108" s="37" t="s">
        <v>38</v>
      </c>
      <c r="B108">
        <v>1</v>
      </c>
    </row>
    <row r="109" spans="1:2" x14ac:dyDescent="0.2">
      <c r="A109" s="37" t="s">
        <v>147</v>
      </c>
      <c r="B109">
        <v>2</v>
      </c>
    </row>
    <row r="110" spans="1:2" x14ac:dyDescent="0.2">
      <c r="A110" s="37" t="s">
        <v>143</v>
      </c>
      <c r="B110">
        <v>1</v>
      </c>
    </row>
    <row r="111" spans="1:2" x14ac:dyDescent="0.2">
      <c r="A111" s="37" t="s">
        <v>313</v>
      </c>
    </row>
    <row r="112" spans="1:2" x14ac:dyDescent="0.2">
      <c r="A112" s="37" t="s">
        <v>312</v>
      </c>
      <c r="B112">
        <v>139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1"/>
  <sheetViews>
    <sheetView workbookViewId="0">
      <selection activeCell="B16" sqref="B16"/>
    </sheetView>
  </sheetViews>
  <sheetFormatPr defaultRowHeight="12.75" x14ac:dyDescent="0.2"/>
  <cols>
    <col min="1" max="1" width="13.85546875" bestFit="1" customWidth="1"/>
    <col min="2" max="2" width="12.85546875" bestFit="1" customWidth="1"/>
    <col min="3" max="4" width="9.140625" style="1"/>
    <col min="5" max="5" width="9.5703125" style="1" bestFit="1" customWidth="1"/>
  </cols>
  <sheetData>
    <row r="1" spans="1:2" x14ac:dyDescent="0.2">
      <c r="A1" s="36" t="s">
        <v>2</v>
      </c>
      <c r="B1" t="s">
        <v>763</v>
      </c>
    </row>
    <row r="2" spans="1:2" x14ac:dyDescent="0.2">
      <c r="A2" s="36" t="s">
        <v>354</v>
      </c>
      <c r="B2" t="s">
        <v>356</v>
      </c>
    </row>
    <row r="4" spans="1:2" x14ac:dyDescent="0.2">
      <c r="A4" s="36" t="s">
        <v>349</v>
      </c>
      <c r="B4" t="s">
        <v>350</v>
      </c>
    </row>
    <row r="5" spans="1:2" x14ac:dyDescent="0.2">
      <c r="A5" s="37">
        <v>2</v>
      </c>
      <c r="B5">
        <v>32</v>
      </c>
    </row>
    <row r="6" spans="1:2" x14ac:dyDescent="0.2">
      <c r="A6" s="37">
        <v>15</v>
      </c>
      <c r="B6">
        <v>40</v>
      </c>
    </row>
    <row r="7" spans="1:2" x14ac:dyDescent="0.2">
      <c r="A7" s="37">
        <v>18</v>
      </c>
      <c r="B7">
        <v>32</v>
      </c>
    </row>
    <row r="8" spans="1:2" x14ac:dyDescent="0.2">
      <c r="A8" s="37">
        <v>21</v>
      </c>
      <c r="B8">
        <v>80</v>
      </c>
    </row>
    <row r="9" spans="1:2" x14ac:dyDescent="0.2">
      <c r="A9" s="37">
        <v>50</v>
      </c>
      <c r="B9">
        <v>64</v>
      </c>
    </row>
    <row r="10" spans="1:2" x14ac:dyDescent="0.2">
      <c r="A10" s="37">
        <v>52</v>
      </c>
      <c r="B10">
        <v>60</v>
      </c>
    </row>
    <row r="11" spans="1:2" x14ac:dyDescent="0.2">
      <c r="A11" s="37">
        <v>55</v>
      </c>
      <c r="B11">
        <v>50</v>
      </c>
    </row>
    <row r="12" spans="1:2" x14ac:dyDescent="0.2">
      <c r="A12" s="37">
        <v>67</v>
      </c>
      <c r="B12">
        <v>116</v>
      </c>
    </row>
    <row r="13" spans="1:2" x14ac:dyDescent="0.2">
      <c r="A13" s="37" t="s">
        <v>100</v>
      </c>
      <c r="B13">
        <v>56</v>
      </c>
    </row>
    <row r="14" spans="1:2" x14ac:dyDescent="0.2">
      <c r="A14" s="37" t="s">
        <v>332</v>
      </c>
      <c r="B14">
        <v>33</v>
      </c>
    </row>
    <row r="15" spans="1:2" x14ac:dyDescent="0.2">
      <c r="A15" s="37" t="s">
        <v>336</v>
      </c>
      <c r="B15">
        <v>32</v>
      </c>
    </row>
    <row r="16" spans="1:2" x14ac:dyDescent="0.2">
      <c r="A16" s="37" t="s">
        <v>248</v>
      </c>
      <c r="B16">
        <v>80</v>
      </c>
    </row>
    <row r="17" spans="1:5" x14ac:dyDescent="0.2">
      <c r="A17" s="37" t="s">
        <v>289</v>
      </c>
      <c r="B17">
        <v>68</v>
      </c>
    </row>
    <row r="18" spans="1:5" x14ac:dyDescent="0.2">
      <c r="A18" s="37" t="s">
        <v>299</v>
      </c>
      <c r="B18">
        <v>96</v>
      </c>
    </row>
    <row r="19" spans="1:5" x14ac:dyDescent="0.2">
      <c r="A19" s="37" t="s">
        <v>318</v>
      </c>
      <c r="B19">
        <v>80</v>
      </c>
    </row>
    <row r="20" spans="1:5" x14ac:dyDescent="0.2">
      <c r="A20" s="37" t="s">
        <v>364</v>
      </c>
      <c r="B20">
        <v>16</v>
      </c>
      <c r="C20" s="1">
        <v>2</v>
      </c>
      <c r="D20" s="1">
        <f>GETPIVOTDATA("#bars",$A$4)*C20</f>
        <v>3996</v>
      </c>
      <c r="E20" s="41">
        <f>D20/60</f>
        <v>66.599999999999994</v>
      </c>
    </row>
    <row r="21" spans="1:5" x14ac:dyDescent="0.2">
      <c r="A21" s="37" t="s">
        <v>363</v>
      </c>
      <c r="B21">
        <v>84</v>
      </c>
      <c r="C21" s="1" t="s">
        <v>360</v>
      </c>
      <c r="D21" s="1" t="s">
        <v>352</v>
      </c>
      <c r="E21" s="1" t="s">
        <v>361</v>
      </c>
    </row>
    <row r="22" spans="1:5" x14ac:dyDescent="0.2">
      <c r="A22" s="37" t="s">
        <v>386</v>
      </c>
      <c r="B22">
        <v>81</v>
      </c>
    </row>
    <row r="23" spans="1:5" x14ac:dyDescent="0.2">
      <c r="A23" s="37" t="s">
        <v>625</v>
      </c>
      <c r="B23">
        <v>109</v>
      </c>
    </row>
    <row r="24" spans="1:5" x14ac:dyDescent="0.2">
      <c r="A24" s="37" t="s">
        <v>626</v>
      </c>
      <c r="B24">
        <v>49</v>
      </c>
    </row>
    <row r="25" spans="1:5" x14ac:dyDescent="0.2">
      <c r="A25" s="37" t="s">
        <v>627</v>
      </c>
      <c r="B25">
        <v>49</v>
      </c>
    </row>
    <row r="26" spans="1:5" x14ac:dyDescent="0.2">
      <c r="A26" s="37" t="s">
        <v>548</v>
      </c>
      <c r="B26">
        <v>65</v>
      </c>
    </row>
    <row r="27" spans="1:5" x14ac:dyDescent="0.2">
      <c r="A27" s="37" t="s">
        <v>558</v>
      </c>
      <c r="B27">
        <v>66</v>
      </c>
    </row>
    <row r="28" spans="1:5" x14ac:dyDescent="0.2">
      <c r="A28" s="37" t="s">
        <v>565</v>
      </c>
      <c r="B28">
        <v>65</v>
      </c>
    </row>
    <row r="29" spans="1:5" x14ac:dyDescent="0.2">
      <c r="A29" s="37" t="s">
        <v>589</v>
      </c>
      <c r="B29">
        <v>65</v>
      </c>
    </row>
    <row r="30" spans="1:5" x14ac:dyDescent="0.2">
      <c r="A30" s="37" t="s">
        <v>556</v>
      </c>
      <c r="B30">
        <v>35</v>
      </c>
    </row>
    <row r="31" spans="1:5" x14ac:dyDescent="0.2">
      <c r="A31" s="37" t="s">
        <v>597</v>
      </c>
      <c r="B31">
        <v>57</v>
      </c>
    </row>
    <row r="32" spans="1:5" x14ac:dyDescent="0.2">
      <c r="A32" s="37" t="s">
        <v>598</v>
      </c>
      <c r="B32">
        <v>58</v>
      </c>
    </row>
    <row r="33" spans="1:2" x14ac:dyDescent="0.2">
      <c r="A33" s="37" t="s">
        <v>602</v>
      </c>
      <c r="B33">
        <v>70</v>
      </c>
    </row>
    <row r="34" spans="1:2" x14ac:dyDescent="0.2">
      <c r="A34" s="37" t="s">
        <v>668</v>
      </c>
      <c r="B34">
        <v>17</v>
      </c>
    </row>
    <row r="35" spans="1:2" x14ac:dyDescent="0.2">
      <c r="A35" s="37" t="s">
        <v>667</v>
      </c>
      <c r="B35">
        <v>17</v>
      </c>
    </row>
    <row r="36" spans="1:2" x14ac:dyDescent="0.2">
      <c r="A36" s="37" t="s">
        <v>669</v>
      </c>
      <c r="B36">
        <v>17</v>
      </c>
    </row>
    <row r="37" spans="1:2" x14ac:dyDescent="0.2">
      <c r="A37" s="37" t="s">
        <v>670</v>
      </c>
      <c r="B37">
        <v>17</v>
      </c>
    </row>
    <row r="38" spans="1:2" x14ac:dyDescent="0.2">
      <c r="A38" s="37" t="s">
        <v>675</v>
      </c>
      <c r="B38">
        <v>49</v>
      </c>
    </row>
    <row r="39" spans="1:2" x14ac:dyDescent="0.2">
      <c r="A39" s="37" t="s">
        <v>694</v>
      </c>
      <c r="B39">
        <v>46</v>
      </c>
    </row>
    <row r="40" spans="1:2" x14ac:dyDescent="0.2">
      <c r="A40" s="37" t="s">
        <v>740</v>
      </c>
      <c r="B40">
        <v>47</v>
      </c>
    </row>
    <row r="41" spans="1:2" x14ac:dyDescent="0.2">
      <c r="A41" s="37" t="s">
        <v>312</v>
      </c>
      <c r="B41">
        <v>1998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B33"/>
  <sheetViews>
    <sheetView workbookViewId="0">
      <selection activeCell="A20" sqref="A20"/>
    </sheetView>
  </sheetViews>
  <sheetFormatPr defaultRowHeight="12.75" x14ac:dyDescent="0.2"/>
  <cols>
    <col min="1" max="1" width="19.85546875" bestFit="1" customWidth="1"/>
    <col min="2" max="3" width="5" bestFit="1" customWidth="1"/>
  </cols>
  <sheetData>
    <row r="3" spans="1:2" x14ac:dyDescent="0.2">
      <c r="A3" s="105" t="s">
        <v>342</v>
      </c>
      <c r="B3" s="106"/>
    </row>
    <row r="4" spans="1:2" x14ac:dyDescent="0.2">
      <c r="A4" s="105" t="s">
        <v>2</v>
      </c>
      <c r="B4" s="106" t="s">
        <v>343</v>
      </c>
    </row>
    <row r="5" spans="1:2" x14ac:dyDescent="0.2">
      <c r="A5" s="107" t="s">
        <v>517</v>
      </c>
      <c r="B5" s="106">
        <v>327</v>
      </c>
    </row>
    <row r="6" spans="1:2" x14ac:dyDescent="0.2">
      <c r="A6" s="108" t="s">
        <v>7</v>
      </c>
      <c r="B6" s="119">
        <v>255</v>
      </c>
    </row>
    <row r="7" spans="1:2" x14ac:dyDescent="0.2">
      <c r="A7" s="108" t="s">
        <v>5</v>
      </c>
      <c r="B7" s="119">
        <v>85</v>
      </c>
    </row>
    <row r="8" spans="1:2" x14ac:dyDescent="0.2">
      <c r="A8" s="108" t="s">
        <v>13</v>
      </c>
      <c r="B8" s="119">
        <v>66</v>
      </c>
    </row>
    <row r="9" spans="1:2" x14ac:dyDescent="0.2">
      <c r="A9" s="108" t="s">
        <v>280</v>
      </c>
      <c r="B9" s="119">
        <v>35</v>
      </c>
    </row>
    <row r="10" spans="1:2" x14ac:dyDescent="0.2">
      <c r="A10" s="108" t="s">
        <v>619</v>
      </c>
      <c r="B10" s="119">
        <v>30</v>
      </c>
    </row>
    <row r="11" spans="1:2" x14ac:dyDescent="0.2">
      <c r="A11" s="108" t="s">
        <v>10</v>
      </c>
      <c r="B11" s="119">
        <v>24</v>
      </c>
    </row>
    <row r="12" spans="1:2" x14ac:dyDescent="0.2">
      <c r="A12" s="108" t="s">
        <v>546</v>
      </c>
      <c r="B12" s="119">
        <v>17</v>
      </c>
    </row>
    <row r="13" spans="1:2" x14ac:dyDescent="0.2">
      <c r="A13" s="108" t="s">
        <v>612</v>
      </c>
      <c r="B13" s="119">
        <v>13</v>
      </c>
    </row>
    <row r="14" spans="1:2" x14ac:dyDescent="0.2">
      <c r="A14" s="108" t="s">
        <v>528</v>
      </c>
      <c r="B14" s="119">
        <v>9</v>
      </c>
    </row>
    <row r="15" spans="1:2" x14ac:dyDescent="0.2">
      <c r="A15" s="108" t="s">
        <v>150</v>
      </c>
      <c r="B15" s="119">
        <v>9</v>
      </c>
    </row>
    <row r="16" spans="1:2" x14ac:dyDescent="0.2">
      <c r="A16" s="108" t="s">
        <v>439</v>
      </c>
      <c r="B16" s="119">
        <v>9</v>
      </c>
    </row>
    <row r="17" spans="1:2" x14ac:dyDescent="0.2">
      <c r="A17" s="108" t="s">
        <v>84</v>
      </c>
      <c r="B17" s="119">
        <v>7</v>
      </c>
    </row>
    <row r="18" spans="1:2" x14ac:dyDescent="0.2">
      <c r="A18" s="108" t="s">
        <v>174</v>
      </c>
      <c r="B18" s="119">
        <v>5</v>
      </c>
    </row>
    <row r="19" spans="1:2" x14ac:dyDescent="0.2">
      <c r="A19" s="108" t="s">
        <v>542</v>
      </c>
      <c r="B19" s="119">
        <v>4</v>
      </c>
    </row>
    <row r="20" spans="1:2" x14ac:dyDescent="0.2">
      <c r="A20" s="108" t="s">
        <v>418</v>
      </c>
      <c r="B20" s="119">
        <v>4</v>
      </c>
    </row>
    <row r="21" spans="1:2" x14ac:dyDescent="0.2">
      <c r="A21" s="108" t="s">
        <v>229</v>
      </c>
      <c r="B21" s="119">
        <v>4</v>
      </c>
    </row>
    <row r="22" spans="1:2" x14ac:dyDescent="0.2">
      <c r="A22" s="108" t="s">
        <v>309</v>
      </c>
      <c r="B22" s="119">
        <v>4</v>
      </c>
    </row>
    <row r="23" spans="1:2" x14ac:dyDescent="0.2">
      <c r="A23" s="108" t="s">
        <v>172</v>
      </c>
      <c r="B23" s="119">
        <v>4</v>
      </c>
    </row>
    <row r="24" spans="1:2" x14ac:dyDescent="0.2">
      <c r="A24" s="108" t="s">
        <v>665</v>
      </c>
      <c r="B24" s="119">
        <v>3</v>
      </c>
    </row>
    <row r="25" spans="1:2" x14ac:dyDescent="0.2">
      <c r="A25" s="108" t="s">
        <v>653</v>
      </c>
      <c r="B25" s="119">
        <v>3</v>
      </c>
    </row>
    <row r="26" spans="1:2" x14ac:dyDescent="0.2">
      <c r="A26" s="108" t="s">
        <v>91</v>
      </c>
      <c r="B26" s="119">
        <v>3</v>
      </c>
    </row>
    <row r="27" spans="1:2" x14ac:dyDescent="0.2">
      <c r="A27" s="108" t="s">
        <v>672</v>
      </c>
      <c r="B27" s="119">
        <v>3</v>
      </c>
    </row>
    <row r="28" spans="1:2" x14ac:dyDescent="0.2">
      <c r="A28" s="108" t="s">
        <v>527</v>
      </c>
      <c r="B28" s="119">
        <v>3</v>
      </c>
    </row>
    <row r="29" spans="1:2" x14ac:dyDescent="0.2">
      <c r="A29" s="108" t="s">
        <v>673</v>
      </c>
      <c r="B29" s="119">
        <v>2</v>
      </c>
    </row>
    <row r="30" spans="1:2" x14ac:dyDescent="0.2">
      <c r="A30" s="108" t="s">
        <v>187</v>
      </c>
      <c r="B30" s="119">
        <v>2</v>
      </c>
    </row>
    <row r="31" spans="1:2" x14ac:dyDescent="0.2">
      <c r="A31" s="108" t="s">
        <v>734</v>
      </c>
      <c r="B31" s="119">
        <v>1</v>
      </c>
    </row>
    <row r="32" spans="1:2" x14ac:dyDescent="0.2">
      <c r="A32" s="108" t="s">
        <v>4</v>
      </c>
      <c r="B32" s="119">
        <v>1</v>
      </c>
    </row>
    <row r="33" spans="1:2" x14ac:dyDescent="0.2">
      <c r="A33" s="109" t="s">
        <v>312</v>
      </c>
      <c r="B33" s="110">
        <v>932</v>
      </c>
    </row>
  </sheetData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B44"/>
  <sheetViews>
    <sheetView workbookViewId="0"/>
  </sheetViews>
  <sheetFormatPr defaultRowHeight="12.75" x14ac:dyDescent="0.2"/>
  <cols>
    <col min="1" max="1" width="23.42578125" bestFit="1" customWidth="1"/>
    <col min="2" max="2" width="15.42578125" bestFit="1" customWidth="1"/>
  </cols>
  <sheetData>
    <row r="3" spans="1:2" x14ac:dyDescent="0.2">
      <c r="A3" s="36" t="s">
        <v>349</v>
      </c>
      <c r="B3" t="s">
        <v>427</v>
      </c>
    </row>
    <row r="4" spans="1:2" x14ac:dyDescent="0.2">
      <c r="A4" s="37" t="s">
        <v>6</v>
      </c>
      <c r="B4">
        <v>32</v>
      </c>
    </row>
    <row r="5" spans="1:2" x14ac:dyDescent="0.2">
      <c r="A5" s="37" t="s">
        <v>403</v>
      </c>
      <c r="B5">
        <v>13</v>
      </c>
    </row>
    <row r="6" spans="1:2" x14ac:dyDescent="0.2">
      <c r="A6" s="37" t="s">
        <v>11</v>
      </c>
      <c r="B6">
        <v>11</v>
      </c>
    </row>
    <row r="7" spans="1:2" x14ac:dyDescent="0.2">
      <c r="A7" s="37" t="s">
        <v>290</v>
      </c>
      <c r="B7">
        <v>11</v>
      </c>
    </row>
    <row r="8" spans="1:2" x14ac:dyDescent="0.2">
      <c r="A8" s="37" t="s">
        <v>9</v>
      </c>
      <c r="B8">
        <v>10</v>
      </c>
    </row>
    <row r="9" spans="1:2" x14ac:dyDescent="0.2">
      <c r="A9" s="37" t="s">
        <v>355</v>
      </c>
      <c r="B9">
        <v>6</v>
      </c>
    </row>
    <row r="10" spans="1:2" x14ac:dyDescent="0.2">
      <c r="A10" s="37" t="s">
        <v>26</v>
      </c>
      <c r="B10">
        <v>6</v>
      </c>
    </row>
    <row r="11" spans="1:2" x14ac:dyDescent="0.2">
      <c r="A11" s="37" t="s">
        <v>405</v>
      </c>
      <c r="B11">
        <v>3</v>
      </c>
    </row>
    <row r="12" spans="1:2" x14ac:dyDescent="0.2">
      <c r="A12" s="37" t="s">
        <v>398</v>
      </c>
      <c r="B12">
        <v>3</v>
      </c>
    </row>
    <row r="13" spans="1:2" x14ac:dyDescent="0.2">
      <c r="A13" s="37" t="s">
        <v>441</v>
      </c>
      <c r="B13">
        <v>3</v>
      </c>
    </row>
    <row r="14" spans="1:2" x14ac:dyDescent="0.2">
      <c r="A14" s="37" t="s">
        <v>414</v>
      </c>
      <c r="B14">
        <v>3</v>
      </c>
    </row>
    <row r="15" spans="1:2" x14ac:dyDescent="0.2">
      <c r="A15" s="37" t="s">
        <v>404</v>
      </c>
      <c r="B15">
        <v>3</v>
      </c>
    </row>
    <row r="16" spans="1:2" x14ac:dyDescent="0.2">
      <c r="A16" s="37" t="s">
        <v>411</v>
      </c>
      <c r="B16">
        <v>3</v>
      </c>
    </row>
    <row r="17" spans="1:2" x14ac:dyDescent="0.2">
      <c r="A17" s="37" t="s">
        <v>420</v>
      </c>
      <c r="B17">
        <v>2</v>
      </c>
    </row>
    <row r="18" spans="1:2" x14ac:dyDescent="0.2">
      <c r="A18" s="37" t="s">
        <v>413</v>
      </c>
      <c r="B18">
        <v>2</v>
      </c>
    </row>
    <row r="19" spans="1:2" x14ac:dyDescent="0.2">
      <c r="A19" s="37" t="s">
        <v>412</v>
      </c>
      <c r="B19">
        <v>2</v>
      </c>
    </row>
    <row r="20" spans="1:2" x14ac:dyDescent="0.2">
      <c r="A20" s="37" t="s">
        <v>423</v>
      </c>
      <c r="B20">
        <v>2</v>
      </c>
    </row>
    <row r="21" spans="1:2" x14ac:dyDescent="0.2">
      <c r="A21" s="37" t="s">
        <v>399</v>
      </c>
      <c r="B21">
        <v>2</v>
      </c>
    </row>
    <row r="22" spans="1:2" x14ac:dyDescent="0.2">
      <c r="A22" s="37" t="s">
        <v>401</v>
      </c>
      <c r="B22">
        <v>2</v>
      </c>
    </row>
    <row r="23" spans="1:2" x14ac:dyDescent="0.2">
      <c r="A23" s="37" t="s">
        <v>425</v>
      </c>
      <c r="B23">
        <v>1</v>
      </c>
    </row>
    <row r="24" spans="1:2" x14ac:dyDescent="0.2">
      <c r="A24" s="37" t="s">
        <v>417</v>
      </c>
      <c r="B24">
        <v>1</v>
      </c>
    </row>
    <row r="25" spans="1:2" x14ac:dyDescent="0.2">
      <c r="A25" s="37" t="s">
        <v>288</v>
      </c>
      <c r="B25">
        <v>1</v>
      </c>
    </row>
    <row r="26" spans="1:2" x14ac:dyDescent="0.2">
      <c r="A26" s="37" t="s">
        <v>397</v>
      </c>
      <c r="B26">
        <v>1</v>
      </c>
    </row>
    <row r="27" spans="1:2" x14ac:dyDescent="0.2">
      <c r="A27" s="37" t="s">
        <v>422</v>
      </c>
      <c r="B27">
        <v>1</v>
      </c>
    </row>
    <row r="28" spans="1:2" x14ac:dyDescent="0.2">
      <c r="A28" s="37" t="s">
        <v>421</v>
      </c>
      <c r="B28">
        <v>1</v>
      </c>
    </row>
    <row r="29" spans="1:2" x14ac:dyDescent="0.2">
      <c r="A29" s="37" t="s">
        <v>21</v>
      </c>
      <c r="B29">
        <v>1</v>
      </c>
    </row>
    <row r="30" spans="1:2" x14ac:dyDescent="0.2">
      <c r="A30" s="37" t="s">
        <v>407</v>
      </c>
      <c r="B30">
        <v>1</v>
      </c>
    </row>
    <row r="31" spans="1:2" x14ac:dyDescent="0.2">
      <c r="A31" s="37" t="s">
        <v>419</v>
      </c>
      <c r="B31">
        <v>1</v>
      </c>
    </row>
    <row r="32" spans="1:2" x14ac:dyDescent="0.2">
      <c r="A32" s="37" t="s">
        <v>400</v>
      </c>
      <c r="B32">
        <v>1</v>
      </c>
    </row>
    <row r="33" spans="1:2" x14ac:dyDescent="0.2">
      <c r="A33" s="37" t="s">
        <v>408</v>
      </c>
      <c r="B33">
        <v>1</v>
      </c>
    </row>
    <row r="34" spans="1:2" x14ac:dyDescent="0.2">
      <c r="A34" s="37" t="s">
        <v>415</v>
      </c>
      <c r="B34">
        <v>1</v>
      </c>
    </row>
    <row r="35" spans="1:2" x14ac:dyDescent="0.2">
      <c r="A35" s="37" t="s">
        <v>402</v>
      </c>
      <c r="B35">
        <v>1</v>
      </c>
    </row>
    <row r="36" spans="1:2" x14ac:dyDescent="0.2">
      <c r="A36" s="37" t="s">
        <v>416</v>
      </c>
      <c r="B36">
        <v>1</v>
      </c>
    </row>
    <row r="37" spans="1:2" x14ac:dyDescent="0.2">
      <c r="A37" s="37" t="s">
        <v>409</v>
      </c>
      <c r="B37">
        <v>1</v>
      </c>
    </row>
    <row r="38" spans="1:2" x14ac:dyDescent="0.2">
      <c r="A38" s="37" t="s">
        <v>410</v>
      </c>
      <c r="B38">
        <v>1</v>
      </c>
    </row>
    <row r="39" spans="1:2" x14ac:dyDescent="0.2">
      <c r="A39" s="37" t="s">
        <v>78</v>
      </c>
      <c r="B39">
        <v>1</v>
      </c>
    </row>
    <row r="40" spans="1:2" x14ac:dyDescent="0.2">
      <c r="A40" s="37" t="s">
        <v>487</v>
      </c>
      <c r="B40">
        <v>1</v>
      </c>
    </row>
    <row r="41" spans="1:2" x14ac:dyDescent="0.2">
      <c r="A41" s="37" t="s">
        <v>406</v>
      </c>
      <c r="B41">
        <v>1</v>
      </c>
    </row>
    <row r="42" spans="1:2" x14ac:dyDescent="0.2">
      <c r="A42" s="37" t="s">
        <v>424</v>
      </c>
      <c r="B42">
        <v>1</v>
      </c>
    </row>
    <row r="43" spans="1:2" x14ac:dyDescent="0.2">
      <c r="A43" s="37" t="s">
        <v>313</v>
      </c>
    </row>
    <row r="44" spans="1:2" x14ac:dyDescent="0.2">
      <c r="A44" s="37" t="s">
        <v>312</v>
      </c>
      <c r="B44">
        <v>139</v>
      </c>
    </row>
  </sheetData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B34"/>
  <sheetViews>
    <sheetView workbookViewId="0">
      <selection activeCell="A19" sqref="A19"/>
    </sheetView>
  </sheetViews>
  <sheetFormatPr defaultRowHeight="12.75" x14ac:dyDescent="0.2"/>
  <cols>
    <col min="1" max="1" width="17.42578125" bestFit="1" customWidth="1"/>
    <col min="2" max="2" width="5" bestFit="1" customWidth="1"/>
    <col min="3" max="3" width="4.7109375" bestFit="1" customWidth="1"/>
    <col min="4" max="85" width="23.42578125" bestFit="1" customWidth="1"/>
    <col min="86" max="86" width="10.5703125" bestFit="1" customWidth="1"/>
  </cols>
  <sheetData>
    <row r="3" spans="1:2" x14ac:dyDescent="0.2">
      <c r="A3" s="105" t="s">
        <v>342</v>
      </c>
      <c r="B3" s="106"/>
    </row>
    <row r="4" spans="1:2" x14ac:dyDescent="0.2">
      <c r="A4" s="105" t="s">
        <v>184</v>
      </c>
      <c r="B4" s="106" t="s">
        <v>343</v>
      </c>
    </row>
    <row r="5" spans="1:2" x14ac:dyDescent="0.2">
      <c r="A5" s="107" t="s">
        <v>313</v>
      </c>
      <c r="B5" s="106">
        <v>758</v>
      </c>
    </row>
    <row r="6" spans="1:2" x14ac:dyDescent="0.2">
      <c r="A6" s="108" t="s">
        <v>656</v>
      </c>
      <c r="B6" s="119">
        <v>28</v>
      </c>
    </row>
    <row r="7" spans="1:2" x14ac:dyDescent="0.2">
      <c r="A7" s="108" t="s">
        <v>148</v>
      </c>
      <c r="B7" s="119">
        <v>17</v>
      </c>
    </row>
    <row r="8" spans="1:2" x14ac:dyDescent="0.2">
      <c r="A8" s="108" t="s">
        <v>183</v>
      </c>
      <c r="B8" s="119">
        <v>15</v>
      </c>
    </row>
    <row r="9" spans="1:2" x14ac:dyDescent="0.2">
      <c r="A9" s="108" t="s">
        <v>182</v>
      </c>
      <c r="B9" s="119">
        <v>12</v>
      </c>
    </row>
    <row r="10" spans="1:2" x14ac:dyDescent="0.2">
      <c r="A10" s="108" t="s">
        <v>214</v>
      </c>
      <c r="B10" s="119">
        <v>9</v>
      </c>
    </row>
    <row r="11" spans="1:2" x14ac:dyDescent="0.2">
      <c r="A11" s="108" t="s">
        <v>215</v>
      </c>
      <c r="B11" s="119">
        <v>9</v>
      </c>
    </row>
    <row r="12" spans="1:2" x14ac:dyDescent="0.2">
      <c r="A12" s="108" t="s">
        <v>216</v>
      </c>
      <c r="B12" s="119">
        <v>9</v>
      </c>
    </row>
    <row r="13" spans="1:2" x14ac:dyDescent="0.2">
      <c r="A13" s="108" t="s">
        <v>190</v>
      </c>
      <c r="B13" s="119">
        <v>8</v>
      </c>
    </row>
    <row r="14" spans="1:2" x14ac:dyDescent="0.2">
      <c r="A14" s="108" t="s">
        <v>211</v>
      </c>
      <c r="B14" s="119">
        <v>6</v>
      </c>
    </row>
    <row r="15" spans="1:2" x14ac:dyDescent="0.2">
      <c r="A15" s="108" t="s">
        <v>191</v>
      </c>
      <c r="B15" s="119">
        <v>6</v>
      </c>
    </row>
    <row r="16" spans="1:2" x14ac:dyDescent="0.2">
      <c r="A16" s="108" t="s">
        <v>311</v>
      </c>
      <c r="B16" s="119">
        <v>5</v>
      </c>
    </row>
    <row r="17" spans="1:2" x14ac:dyDescent="0.2">
      <c r="A17" s="108" t="s">
        <v>486</v>
      </c>
      <c r="B17" s="119">
        <v>5</v>
      </c>
    </row>
    <row r="18" spans="1:2" x14ac:dyDescent="0.2">
      <c r="A18" s="108" t="s">
        <v>210</v>
      </c>
      <c r="B18" s="119">
        <v>5</v>
      </c>
    </row>
    <row r="19" spans="1:2" x14ac:dyDescent="0.2">
      <c r="A19" s="108" t="s">
        <v>685</v>
      </c>
      <c r="B19" s="119">
        <v>4</v>
      </c>
    </row>
    <row r="20" spans="1:2" x14ac:dyDescent="0.2">
      <c r="A20" s="108" t="s">
        <v>212</v>
      </c>
      <c r="B20" s="119">
        <v>4</v>
      </c>
    </row>
    <row r="21" spans="1:2" x14ac:dyDescent="0.2">
      <c r="A21" s="108" t="s">
        <v>429</v>
      </c>
      <c r="B21" s="119">
        <v>4</v>
      </c>
    </row>
    <row r="22" spans="1:2" x14ac:dyDescent="0.2">
      <c r="A22" s="108" t="s">
        <v>303</v>
      </c>
      <c r="B22" s="119">
        <v>4</v>
      </c>
    </row>
    <row r="23" spans="1:2" x14ac:dyDescent="0.2">
      <c r="A23" s="108" t="s">
        <v>428</v>
      </c>
      <c r="B23" s="119">
        <v>3</v>
      </c>
    </row>
    <row r="24" spans="1:2" x14ac:dyDescent="0.2">
      <c r="A24" s="108" t="s">
        <v>514</v>
      </c>
      <c r="B24" s="119">
        <v>3</v>
      </c>
    </row>
    <row r="25" spans="1:2" x14ac:dyDescent="0.2">
      <c r="A25" s="108" t="s">
        <v>208</v>
      </c>
      <c r="B25" s="119">
        <v>3</v>
      </c>
    </row>
    <row r="26" spans="1:2" x14ac:dyDescent="0.2">
      <c r="A26" s="108" t="s">
        <v>578</v>
      </c>
      <c r="B26" s="119">
        <v>2</v>
      </c>
    </row>
    <row r="27" spans="1:2" x14ac:dyDescent="0.2">
      <c r="A27" s="108" t="s">
        <v>233</v>
      </c>
      <c r="B27" s="119">
        <v>2</v>
      </c>
    </row>
    <row r="28" spans="1:2" x14ac:dyDescent="0.2">
      <c r="A28" s="108" t="s">
        <v>220</v>
      </c>
      <c r="B28" s="119">
        <v>2</v>
      </c>
    </row>
    <row r="29" spans="1:2" x14ac:dyDescent="0.2">
      <c r="A29" s="108" t="s">
        <v>209</v>
      </c>
      <c r="B29" s="119">
        <v>2</v>
      </c>
    </row>
    <row r="30" spans="1:2" x14ac:dyDescent="0.2">
      <c r="A30" s="108" t="s">
        <v>753</v>
      </c>
      <c r="B30" s="119">
        <v>2</v>
      </c>
    </row>
    <row r="31" spans="1:2" x14ac:dyDescent="0.2">
      <c r="A31" s="108" t="s">
        <v>193</v>
      </c>
      <c r="B31" s="119">
        <v>2</v>
      </c>
    </row>
    <row r="32" spans="1:2" x14ac:dyDescent="0.2">
      <c r="A32" s="108" t="s">
        <v>192</v>
      </c>
      <c r="B32" s="119">
        <v>2</v>
      </c>
    </row>
    <row r="33" spans="1:2" x14ac:dyDescent="0.2">
      <c r="A33" s="108" t="s">
        <v>213</v>
      </c>
      <c r="B33" s="119">
        <v>1</v>
      </c>
    </row>
    <row r="34" spans="1:2" x14ac:dyDescent="0.2">
      <c r="A34" s="109" t="s">
        <v>312</v>
      </c>
      <c r="B34" s="110">
        <v>932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RawData</vt:lpstr>
      <vt:lpstr>FluteTunes</vt:lpstr>
      <vt:lpstr>Pivot Titels</vt:lpstr>
      <vt:lpstr>Pivot Tempo</vt:lpstr>
      <vt:lpstr>Pivot Titel</vt:lpstr>
      <vt:lpstr>Pivot Duur</vt:lpstr>
      <vt:lpstr>Pivot Bezettingen</vt:lpstr>
      <vt:lpstr>Pivot TempoAand</vt:lpstr>
      <vt:lpstr>Pivot Opdragingen</vt:lpstr>
      <vt:lpstr>Pivot Piano solo</vt:lpstr>
      <vt:lpstr>Piano solo index</vt:lpstr>
    </vt:vector>
  </TitlesOfParts>
  <Company>Philips ASA 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 Merkus</dc:creator>
  <cp:lastModifiedBy>Merkus, Paul</cp:lastModifiedBy>
  <cp:lastPrinted>2016-08-21T18:55:35Z</cp:lastPrinted>
  <dcterms:created xsi:type="dcterms:W3CDTF">2001-04-06T19:22:53Z</dcterms:created>
  <dcterms:modified xsi:type="dcterms:W3CDTF">2025-07-29T17:53:52Z</dcterms:modified>
</cp:coreProperties>
</file>